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 год " sheetId="6" r:id="rId1"/>
  </sheets>
  <calcPr calcId="125725"/>
</workbook>
</file>

<file path=xl/calcChain.xml><?xml version="1.0" encoding="utf-8"?>
<calcChain xmlns="http://schemas.openxmlformats.org/spreadsheetml/2006/main">
  <c r="G14" i="6"/>
  <c r="J65"/>
  <c r="B44"/>
  <c r="K28" l="1"/>
  <c r="K30" s="1"/>
  <c r="K31" s="1"/>
  <c r="B51"/>
  <c r="D34"/>
  <c r="B35" s="1"/>
  <c r="G7"/>
  <c r="I7" s="1"/>
  <c r="B6"/>
  <c r="K32" l="1"/>
  <c r="G34" s="1"/>
  <c r="J66" s="1"/>
  <c r="A15"/>
  <c r="C67" l="1"/>
  <c r="G67" s="1"/>
  <c r="F46" s="1"/>
</calcChain>
</file>

<file path=xl/sharedStrings.xml><?xml version="1.0" encoding="utf-8"?>
<sst xmlns="http://schemas.openxmlformats.org/spreadsheetml/2006/main" count="161" uniqueCount="125">
  <si>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</si>
  <si>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</si>
  <si>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</si>
  <si>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</si>
  <si>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</si>
  <si>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</si>
  <si>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</si>
  <si>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</si>
  <si>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руб.</t>
  </si>
  <si>
    <t xml:space="preserve">   рубля   (поступило  от  жителей </t>
  </si>
  <si>
    <t>п/п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</si>
  <si>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</si>
  <si>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</si>
  <si>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</si>
  <si>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</si>
  <si>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</si>
  <si>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</si>
  <si>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</si>
  <si>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Всего:</t>
  </si>
  <si>
    <t>ИТОГО:</t>
  </si>
  <si>
    <t>ООО "УК "Альтернатива"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</si>
  <si>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</si>
  <si>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</si>
  <si>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</si>
  <si>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шт.</t>
  </si>
  <si>
    <t>3.  Плата за текущий ремонт, начисленная в размере</t>
  </si>
  <si>
    <t>по дому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</si>
  <si>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</si>
  <si>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</si>
  <si>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ИТОГО  ориентировочно:</t>
  </si>
  <si>
    <t>рублей</t>
  </si>
  <si>
    <t xml:space="preserve">Перерасход(+) или экономия (-) средств текущего ремонта общего имущества многоквартирного дома по </t>
  </si>
  <si>
    <t xml:space="preserve">года составляет </t>
  </si>
  <si>
    <t>рубля.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</si>
  <si>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</si>
  <si>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</si>
  <si>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Муниципальные дома</t>
  </si>
  <si>
    <t>1.</t>
  </si>
  <si>
    <t>Содержание общего имущества.</t>
  </si>
  <si>
    <t>2.</t>
  </si>
  <si>
    <t>Текущий ремонт общего имущества.</t>
  </si>
  <si>
    <t>4,74 руб./м²</t>
  </si>
  <si>
    <t>3.</t>
  </si>
  <si>
    <t>4.</t>
  </si>
  <si>
    <t>5.</t>
  </si>
  <si>
    <t>Горячее водоснабжение.</t>
  </si>
  <si>
    <t>Холодное водоснабжение.</t>
  </si>
  <si>
    <t>Водоотведение.</t>
  </si>
  <si>
    <t>5. В</t>
  </si>
  <si>
    <t xml:space="preserve">    на</t>
  </si>
  <si>
    <t xml:space="preserve">год ,  или </t>
  </si>
  <si>
    <t xml:space="preserve">рубля          </t>
  </si>
  <si>
    <t>с  кв. метра.</t>
  </si>
  <si>
    <t>руб (</t>
  </si>
  <si>
    <t xml:space="preserve">1. В </t>
  </si>
  <si>
    <t>6. В</t>
  </si>
  <si>
    <t>Управление МКД (14%)</t>
  </si>
  <si>
    <t>301,44 руб./чел.</t>
  </si>
  <si>
    <t>74,71 руб./чел.</t>
  </si>
  <si>
    <t>116,82 руб./чел.</t>
  </si>
  <si>
    <t xml:space="preserve"> - поверка (замена) манометров и термометров</t>
  </si>
  <si>
    <t xml:space="preserve"> - обслуживание ТП и кабельных линий</t>
  </si>
  <si>
    <t xml:space="preserve"> - передача безхозных инженерных сетей</t>
  </si>
  <si>
    <t xml:space="preserve"> - непредвиденные затраты (компенсаторы, арматура, эл.арматура, замки и т.д.)</t>
  </si>
  <si>
    <t xml:space="preserve"> - мероприятия по энергоресурсосбережению</t>
  </si>
  <si>
    <t xml:space="preserve"> - реконструкция покрытия крыльца и ступенек</t>
  </si>
  <si>
    <t xml:space="preserve">         составит </t>
  </si>
  <si>
    <t>год</t>
  </si>
  <si>
    <t xml:space="preserve">      по ул.    Байкальская   за </t>
  </si>
  <si>
    <t>157/1</t>
  </si>
  <si>
    <t>157/1 (</t>
  </si>
  <si>
    <t>Монтаж ящиков для показаний  приборов учета.</t>
  </si>
  <si>
    <t>Установка табличек над подездом, этажах и в лифте.</t>
  </si>
  <si>
    <t xml:space="preserve">состоянию  на   31  декабря </t>
  </si>
  <si>
    <t>Замена выключателей во ВРУ на МОП и в подъезде.</t>
  </si>
  <si>
    <t>Програмирование ключей.</t>
  </si>
  <si>
    <t>компл.</t>
  </si>
  <si>
    <t xml:space="preserve">Благоустройство территории (посадка цветов, посев газонной травы) </t>
  </si>
  <si>
    <t>Устройство комнаты уборщицы в 2-х подъездах.</t>
  </si>
  <si>
    <t>Монтаж информационных досок в подъездах.</t>
  </si>
  <si>
    <t>Замена дверного замка выхода на кровлю 2-го подъезда, взамен вылосмнного.</t>
  </si>
  <si>
    <t>Программирование ключа.</t>
  </si>
  <si>
    <t>Техническое освидетельствование лифта.</t>
  </si>
  <si>
    <t>Монтаж доводчика на тамбурные двери.</t>
  </si>
  <si>
    <t xml:space="preserve">кв. 5-       </t>
  </si>
  <si>
    <t xml:space="preserve">кв. 8-       </t>
  </si>
  <si>
    <t xml:space="preserve">кв.22-       </t>
  </si>
  <si>
    <t xml:space="preserve">кв.28-       </t>
  </si>
  <si>
    <t>кв. 30-</t>
  </si>
  <si>
    <t>кв. 70-</t>
  </si>
  <si>
    <t>кв. 61-</t>
  </si>
  <si>
    <t>кв. 40-</t>
  </si>
  <si>
    <t>кв. 80-</t>
  </si>
  <si>
    <t>кв. 81-</t>
  </si>
  <si>
    <t>кв. 87-</t>
  </si>
  <si>
    <t>кв. 89-</t>
  </si>
  <si>
    <t xml:space="preserve"> - установка новогодней елки </t>
  </si>
  <si>
    <t xml:space="preserve"> - монтаж пандуса для детских колясок</t>
  </si>
  <si>
    <t xml:space="preserve"> - замена ковриков  в подъездах</t>
  </si>
  <si>
    <t xml:space="preserve"> - монтаж ситемы видеонаблюдения </t>
  </si>
  <si>
    <t xml:space="preserve"> - монтаж сигнализации в подвальном помещении</t>
  </si>
  <si>
    <t xml:space="preserve"> - озеленение территории </t>
  </si>
  <si>
    <t>5.             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</si>
  <si>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</si>
  <si>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</si>
  <si>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</si>
  <si>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  с  кв.  метра  в 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</si>
  <si>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</si>
  <si>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</si>
  <si>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</si>
  <si>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</si>
  <si>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Генеральная уборка подъездов в ноябре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</si>
  <si>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</si>
  <si>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</si>
  <si>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</si>
  <si>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</si>
  <si>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Отопление.</t>
  </si>
  <si>
    <t>0,019 Гкал/м²</t>
  </si>
  <si>
    <t>0,027 Гкал/м²</t>
  </si>
  <si>
    <t>241,15 руб./чел.</t>
  </si>
  <si>
    <t>59,10 руб./чел.</t>
  </si>
  <si>
    <t>6.</t>
  </si>
  <si>
    <t>93,5 руб./чел.</t>
  </si>
  <si>
    <t>Что  с   учетом    перерасхода (+) или экономии (-)   средств   в   2014   году  в  размере</t>
  </si>
  <si>
    <t>Байк157/1(1)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</si>
</sst>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1" fillId="0" borderId="0" xfId="0" applyNumberFormat="1" applyFo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0" fontId="1" fillId="0" borderId="0" xfId="0" applyFont="1"/>
    <xf numFmtId="0" fontId="0" fillId="0" borderId="0" xfId="0" applyBorder="1"/>
    <xf numFmtId="0" fontId="1" fillId="0" borderId="0" xfId="0" applyFont="1" applyFill="1" applyBorder="1" applyAlignment="1">
      <alignment horizontal="left"/>
    </xf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/>
    <xf numFmtId="4" fontId="1" fillId="0" borderId="0" xfId="0" applyNumberFormat="1" applyFon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" fontId="1" fillId="0" borderId="0" xfId="0" applyNumberFormat="1" applyFont="1" applyBorder="1"/>
    <xf numFmtId="0" fontId="0" fillId="0" borderId="8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0" xfId="0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4" fontId="6" fillId="0" borderId="0" xfId="0" applyNumberFormat="1" applyFont="1" applyAlignment="1">
      <alignment horizontal="right"/>
    </xf>
    <xf numFmtId="1" fontId="0" fillId="0" borderId="9" xfId="0" applyNumberFormat="1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3" xfId="0" applyNumberFormat="1" applyBorder="1"/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10" xfId="0" applyNumberForma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/>
    <xf numFmtId="4" fontId="1" fillId="0" borderId="0" xfId="0" applyNumberFormat="1" applyFont="1" applyFill="1" applyAlignment="1">
      <alignment horizontal="center"/>
    </xf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2" fontId="0" fillId="0" borderId="0" xfId="0" applyNumberFormat="1" applyFill="1" applyAlignment="1">
      <alignment horizontal="center"/>
    </xf>
    <xf numFmtId="0" fontId="0" fillId="0" borderId="0" xfId="0" applyFill="1" applyBorder="1"/>
    <xf numFmtId="4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left"/>
    </xf>
    <xf numFmtId="4" fontId="6" fillId="0" borderId="0" xfId="0" applyNumberFormat="1" applyFont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4" fontId="3" fillId="0" borderId="13" xfId="0" applyNumberFormat="1" applyFont="1" applyFill="1" applyBorder="1" applyAlignment="1">
      <alignment horizontal="right"/>
    </xf>
    <xf numFmtId="4" fontId="3" fillId="0" borderId="15" xfId="0" applyNumberFormat="1" applyFont="1" applyFill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7" fillId="0" borderId="8" xfId="0" applyNumberFormat="1" applyFont="1" applyFill="1" applyBorder="1" applyAlignment="1">
      <alignment horizontal="right" vertical="center"/>
    </xf>
    <xf numFmtId="4" fontId="7" fillId="0" borderId="9" xfId="0" applyNumberFormat="1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4" fontId="1" fillId="0" borderId="6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0" fillId="0" borderId="0" xfId="0" applyNumberForma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1"/>
  <sheetViews>
    <sheetView tabSelected="1" workbookViewId="0">
      <selection activeCell="I80" sqref="I80"/>
    </sheetView>
  </sheetViews>
  <sheetFormatPr defaultRowHeight="15"/>
  <cols>
    <col min="1" max="1" width="4" customWidth="1"/>
    <col min="2" max="2" width="8.85546875" style="21" customWidth="1"/>
    <col min="3" max="3" width="11.42578125" style="21" customWidth="1"/>
    <col min="4" max="4" width="7" style="21" customWidth="1"/>
    <col min="5" max="5" width="9.28515625" style="21" customWidth="1"/>
    <col min="6" max="6" width="8.85546875" style="21" customWidth="1"/>
    <col min="7" max="7" width="13.85546875" style="21" customWidth="1"/>
    <col min="8" max="8" width="5.5703125" style="21" customWidth="1"/>
    <col min="9" max="9" width="7" customWidth="1"/>
    <col min="10" max="10" width="11.5703125" customWidth="1"/>
    <col min="11" max="11" width="9.140625" style="14"/>
    <col min="12" max="12" width="2.28515625" style="14" customWidth="1"/>
  </cols>
  <sheetData>
    <row r="1" spans="1:13">
      <c r="K1" s="67" t="s">
        <v>124</v>
      </c>
      <c r="L1" s="38"/>
    </row>
    <row r="2" spans="1:13" ht="18.75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3" ht="18.7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3" ht="18" customHeight="1">
      <c r="A4" s="1"/>
      <c r="B4" s="3"/>
      <c r="C4" s="52" t="s">
        <v>2</v>
      </c>
      <c r="D4" s="53" t="s">
        <v>69</v>
      </c>
      <c r="E4" s="54" t="s">
        <v>68</v>
      </c>
      <c r="G4" s="54"/>
      <c r="H4" s="54"/>
      <c r="I4" s="32">
        <v>2014</v>
      </c>
      <c r="J4" s="13" t="s">
        <v>67</v>
      </c>
    </row>
    <row r="5" spans="1:13" ht="18" customHeight="1">
      <c r="A5" s="1"/>
      <c r="B5" s="3"/>
      <c r="C5" s="52"/>
      <c r="D5" s="53"/>
      <c r="E5" s="54"/>
      <c r="G5" s="54"/>
      <c r="H5" s="54"/>
      <c r="I5" s="32"/>
      <c r="J5" s="13"/>
    </row>
    <row r="6" spans="1:13" ht="21.75" customHeight="1">
      <c r="A6" s="4" t="s">
        <v>54</v>
      </c>
      <c r="B6" s="55">
        <f>I4</f>
        <v>2014</v>
      </c>
      <c r="C6" s="21" t="s">
        <v>26</v>
      </c>
      <c r="D6" s="56" t="s">
        <v>70</v>
      </c>
      <c r="E6" s="57">
        <v>4848.3</v>
      </c>
      <c r="F6" s="21" t="s">
        <v>21</v>
      </c>
    </row>
    <row r="7" spans="1:13" ht="15.75">
      <c r="A7" s="134">
        <v>2135176.9500000002</v>
      </c>
      <c r="B7" s="134"/>
      <c r="C7" s="141" t="s">
        <v>3</v>
      </c>
      <c r="D7" s="141"/>
      <c r="E7" s="141"/>
      <c r="F7" s="141"/>
      <c r="G7" s="18">
        <f>(A7-J8)</f>
        <v>1444456.52</v>
      </c>
      <c r="H7" s="55" t="s">
        <v>53</v>
      </c>
      <c r="I7" s="19">
        <f>(G7/A7)*100</f>
        <v>67.650436185160203</v>
      </c>
      <c r="J7" t="s">
        <v>4</v>
      </c>
    </row>
    <row r="8" spans="1:13" ht="15.75">
      <c r="A8" t="s">
        <v>5</v>
      </c>
      <c r="J8" s="18">
        <v>690720.43</v>
      </c>
      <c r="K8" s="14" t="s">
        <v>6</v>
      </c>
    </row>
    <row r="9" spans="1:13">
      <c r="A9" t="s">
        <v>7</v>
      </c>
    </row>
    <row r="10" spans="1:13">
      <c r="A10" s="15" t="s">
        <v>84</v>
      </c>
      <c r="B10" s="20">
        <v>40397.58</v>
      </c>
      <c r="C10" s="21" t="s">
        <v>8</v>
      </c>
      <c r="E10" s="30" t="s">
        <v>88</v>
      </c>
      <c r="F10" s="20">
        <v>37048.699999999997</v>
      </c>
      <c r="G10" s="21" t="s">
        <v>8</v>
      </c>
      <c r="I10" s="15" t="s">
        <v>92</v>
      </c>
      <c r="J10" s="20">
        <v>28657.94</v>
      </c>
      <c r="K10" s="21" t="s">
        <v>8</v>
      </c>
    </row>
    <row r="11" spans="1:13">
      <c r="A11" s="15" t="s">
        <v>85</v>
      </c>
      <c r="B11" s="20">
        <v>25344.03</v>
      </c>
      <c r="C11" s="21" t="s">
        <v>8</v>
      </c>
      <c r="E11" s="30" t="s">
        <v>91</v>
      </c>
      <c r="F11" s="20">
        <v>40576.79</v>
      </c>
      <c r="G11" s="21" t="s">
        <v>8</v>
      </c>
      <c r="I11" s="15" t="s">
        <v>93</v>
      </c>
      <c r="J11" s="20">
        <v>24612.31</v>
      </c>
      <c r="K11" s="21" t="s">
        <v>8</v>
      </c>
    </row>
    <row r="12" spans="1:13">
      <c r="A12" s="15" t="s">
        <v>86</v>
      </c>
      <c r="B12" s="20">
        <v>23159.16</v>
      </c>
      <c r="C12" s="21" t="s">
        <v>8</v>
      </c>
      <c r="E12" s="30" t="s">
        <v>90</v>
      </c>
      <c r="F12" s="20">
        <v>20258.38</v>
      </c>
      <c r="G12" s="21" t="s">
        <v>8</v>
      </c>
      <c r="I12" s="15" t="s">
        <v>94</v>
      </c>
      <c r="J12" s="20">
        <v>23102.29</v>
      </c>
      <c r="K12" s="21" t="s">
        <v>8</v>
      </c>
    </row>
    <row r="13" spans="1:13">
      <c r="A13" s="15" t="s">
        <v>87</v>
      </c>
      <c r="B13" s="20">
        <v>25377.01</v>
      </c>
      <c r="C13" s="21" t="s">
        <v>8</v>
      </c>
      <c r="E13" s="30" t="s">
        <v>89</v>
      </c>
      <c r="F13" s="20">
        <v>28918.52</v>
      </c>
      <c r="G13" s="21" t="s">
        <v>8</v>
      </c>
      <c r="I13" s="15" t="s">
        <v>95</v>
      </c>
      <c r="J13" s="20">
        <v>31245.14</v>
      </c>
      <c r="K13" s="21" t="s">
        <v>8</v>
      </c>
    </row>
    <row r="14" spans="1:13">
      <c r="A14" s="6" t="s">
        <v>25</v>
      </c>
      <c r="G14" s="22">
        <f>E6*4*10</f>
        <v>193932</v>
      </c>
      <c r="H14" s="21" t="s">
        <v>9</v>
      </c>
    </row>
    <row r="15" spans="1:13" ht="15.75" thickBot="1">
      <c r="A15" s="135">
        <f>(G14*I7/100)</f>
        <v>131195.84390260489</v>
      </c>
      <c r="B15" s="135"/>
      <c r="C15" s="21" t="s">
        <v>11</v>
      </c>
    </row>
    <row r="16" spans="1:13">
      <c r="A16" s="7" t="s">
        <v>2</v>
      </c>
      <c r="B16" s="136" t="s">
        <v>17</v>
      </c>
      <c r="C16" s="137"/>
      <c r="D16" s="137"/>
      <c r="E16" s="137"/>
      <c r="F16" s="137"/>
      <c r="G16" s="137"/>
      <c r="H16" s="138"/>
      <c r="I16" s="7" t="s">
        <v>15</v>
      </c>
      <c r="J16" s="9" t="s">
        <v>14</v>
      </c>
      <c r="K16" s="139" t="s">
        <v>12</v>
      </c>
      <c r="L16" s="140"/>
      <c r="M16" s="16"/>
    </row>
    <row r="17" spans="1:13" ht="15.75" thickBot="1">
      <c r="A17" s="8" t="s">
        <v>10</v>
      </c>
      <c r="B17" s="84"/>
      <c r="C17" s="85"/>
      <c r="D17" s="85"/>
      <c r="E17" s="85"/>
      <c r="F17" s="85"/>
      <c r="G17" s="85"/>
      <c r="H17" s="86"/>
      <c r="I17" s="8" t="s">
        <v>16</v>
      </c>
      <c r="J17" s="10"/>
      <c r="K17" s="131" t="s">
        <v>13</v>
      </c>
      <c r="L17" s="132"/>
      <c r="M17" s="68"/>
    </row>
    <row r="18" spans="1:13">
      <c r="A18" s="26">
        <v>1</v>
      </c>
      <c r="B18" s="113" t="s">
        <v>71</v>
      </c>
      <c r="C18" s="71"/>
      <c r="D18" s="71"/>
      <c r="E18" s="71"/>
      <c r="F18" s="71"/>
      <c r="G18" s="71"/>
      <c r="H18" s="114"/>
      <c r="I18" s="23" t="s">
        <v>24</v>
      </c>
      <c r="J18" s="39">
        <v>2</v>
      </c>
      <c r="K18" s="119">
        <v>2020</v>
      </c>
      <c r="L18" s="120"/>
      <c r="M18" s="69"/>
    </row>
    <row r="19" spans="1:13">
      <c r="A19" s="26">
        <v>3</v>
      </c>
      <c r="B19" s="113" t="s">
        <v>72</v>
      </c>
      <c r="C19" s="71"/>
      <c r="D19" s="71"/>
      <c r="E19" s="71"/>
      <c r="F19" s="71"/>
      <c r="G19" s="71"/>
      <c r="H19" s="71"/>
      <c r="I19" s="12" t="s">
        <v>24</v>
      </c>
      <c r="J19" s="40">
        <v>22</v>
      </c>
      <c r="K19" s="115">
        <v>7445.44</v>
      </c>
      <c r="L19" s="116"/>
      <c r="M19" s="37"/>
    </row>
    <row r="20" spans="1:13">
      <c r="A20" s="26">
        <v>4</v>
      </c>
      <c r="B20" s="128" t="s">
        <v>74</v>
      </c>
      <c r="C20" s="129"/>
      <c r="D20" s="129"/>
      <c r="E20" s="129"/>
      <c r="F20" s="129"/>
      <c r="G20" s="129"/>
      <c r="H20" s="130"/>
      <c r="I20" s="29" t="s">
        <v>24</v>
      </c>
      <c r="J20" s="41">
        <v>12</v>
      </c>
      <c r="K20" s="119">
        <v>780</v>
      </c>
      <c r="L20" s="120"/>
      <c r="M20" s="36"/>
    </row>
    <row r="21" spans="1:13">
      <c r="A21" s="26">
        <v>5</v>
      </c>
      <c r="B21" s="113" t="s">
        <v>75</v>
      </c>
      <c r="C21" s="71"/>
      <c r="D21" s="71"/>
      <c r="E21" s="71"/>
      <c r="F21" s="71"/>
      <c r="G21" s="71"/>
      <c r="H21" s="114"/>
      <c r="I21" s="12" t="s">
        <v>24</v>
      </c>
      <c r="J21" s="27">
        <v>5</v>
      </c>
      <c r="K21" s="119">
        <v>250</v>
      </c>
      <c r="L21" s="120"/>
      <c r="M21" s="16"/>
    </row>
    <row r="22" spans="1:13">
      <c r="A22" s="26">
        <v>6</v>
      </c>
      <c r="B22" s="113" t="s">
        <v>77</v>
      </c>
      <c r="C22" s="71"/>
      <c r="D22" s="71"/>
      <c r="E22" s="71"/>
      <c r="F22" s="71"/>
      <c r="G22" s="71"/>
      <c r="H22" s="71"/>
      <c r="I22" s="12" t="s">
        <v>76</v>
      </c>
      <c r="J22" s="27">
        <v>1</v>
      </c>
      <c r="K22" s="119">
        <v>6406</v>
      </c>
      <c r="L22" s="120"/>
      <c r="M22" s="36"/>
    </row>
    <row r="23" spans="1:13">
      <c r="A23" s="26">
        <v>7</v>
      </c>
      <c r="B23" s="113" t="s">
        <v>78</v>
      </c>
      <c r="C23" s="71"/>
      <c r="D23" s="71"/>
      <c r="E23" s="71"/>
      <c r="F23" s="71"/>
      <c r="G23" s="71"/>
      <c r="H23" s="114"/>
      <c r="I23" s="12" t="s">
        <v>24</v>
      </c>
      <c r="J23" s="27">
        <v>2</v>
      </c>
      <c r="K23" s="117">
        <v>150656</v>
      </c>
      <c r="L23" s="118"/>
      <c r="M23" s="36"/>
    </row>
    <row r="24" spans="1:13">
      <c r="A24" s="26">
        <v>8</v>
      </c>
      <c r="B24" s="113" t="s">
        <v>79</v>
      </c>
      <c r="C24" s="71"/>
      <c r="D24" s="71"/>
      <c r="E24" s="71"/>
      <c r="F24" s="71"/>
      <c r="G24" s="71"/>
      <c r="H24" s="114"/>
      <c r="I24" s="12" t="s">
        <v>24</v>
      </c>
      <c r="J24" s="39">
        <v>2</v>
      </c>
      <c r="K24" s="119">
        <v>5600</v>
      </c>
      <c r="L24" s="120"/>
      <c r="M24" s="36"/>
    </row>
    <row r="25" spans="1:13">
      <c r="A25" s="26">
        <v>9</v>
      </c>
      <c r="B25" s="113" t="s">
        <v>80</v>
      </c>
      <c r="C25" s="71"/>
      <c r="D25" s="71"/>
      <c r="E25" s="71"/>
      <c r="F25" s="71"/>
      <c r="G25" s="71"/>
      <c r="H25" s="114"/>
      <c r="I25" s="12" t="s">
        <v>24</v>
      </c>
      <c r="J25" s="27">
        <v>1</v>
      </c>
      <c r="K25" s="119">
        <v>730</v>
      </c>
      <c r="L25" s="120"/>
      <c r="M25" s="36"/>
    </row>
    <row r="26" spans="1:13">
      <c r="A26" s="12">
        <v>11</v>
      </c>
      <c r="B26" s="113" t="s">
        <v>81</v>
      </c>
      <c r="C26" s="71"/>
      <c r="D26" s="71"/>
      <c r="E26" s="71"/>
      <c r="F26" s="71"/>
      <c r="G26" s="71"/>
      <c r="H26" s="114"/>
      <c r="I26" s="2" t="s">
        <v>24</v>
      </c>
      <c r="J26" s="12">
        <v>1</v>
      </c>
      <c r="K26" s="115">
        <v>70</v>
      </c>
      <c r="L26" s="116"/>
      <c r="M26" s="68"/>
    </row>
    <row r="27" spans="1:13" ht="17.25">
      <c r="A27" s="12">
        <v>11</v>
      </c>
      <c r="B27" s="113" t="s">
        <v>111</v>
      </c>
      <c r="C27" s="71"/>
      <c r="D27" s="71"/>
      <c r="E27" s="71"/>
      <c r="F27" s="71"/>
      <c r="G27" s="71"/>
      <c r="H27" s="114"/>
      <c r="I27" s="12" t="s">
        <v>112</v>
      </c>
      <c r="J27" s="49">
        <v>255</v>
      </c>
      <c r="K27" s="126">
        <v>2644.13</v>
      </c>
      <c r="L27" s="127"/>
      <c r="M27" s="36"/>
    </row>
    <row r="28" spans="1:13">
      <c r="A28" s="26">
        <v>11</v>
      </c>
      <c r="B28" s="113" t="s">
        <v>82</v>
      </c>
      <c r="C28" s="71"/>
      <c r="D28" s="71"/>
      <c r="E28" s="71"/>
      <c r="F28" s="71"/>
      <c r="G28" s="71"/>
      <c r="H28" s="114"/>
      <c r="I28" s="44" t="s">
        <v>24</v>
      </c>
      <c r="J28" s="45">
        <v>2</v>
      </c>
      <c r="K28" s="117">
        <f>6500*2</f>
        <v>13000</v>
      </c>
      <c r="L28" s="118"/>
      <c r="M28" s="36"/>
    </row>
    <row r="29" spans="1:13" ht="15.75" customHeight="1">
      <c r="A29" s="26">
        <v>12</v>
      </c>
      <c r="B29" s="113" t="s">
        <v>83</v>
      </c>
      <c r="C29" s="71"/>
      <c r="D29" s="71"/>
      <c r="E29" s="71"/>
      <c r="F29" s="71"/>
      <c r="G29" s="71"/>
      <c r="H29" s="114"/>
      <c r="I29" s="12" t="s">
        <v>24</v>
      </c>
      <c r="J29" s="28">
        <v>2</v>
      </c>
      <c r="K29" s="117">
        <v>1961</v>
      </c>
      <c r="L29" s="118"/>
    </row>
    <row r="30" spans="1:13">
      <c r="A30" s="31"/>
      <c r="B30" s="113" t="s">
        <v>18</v>
      </c>
      <c r="C30" s="71"/>
      <c r="D30" s="71"/>
      <c r="E30" s="71"/>
      <c r="F30" s="71"/>
      <c r="G30" s="71"/>
      <c r="H30" s="114"/>
      <c r="I30" s="12"/>
      <c r="J30" s="39"/>
      <c r="K30" s="119">
        <f>SUM(K18:L29)</f>
        <v>191562.57</v>
      </c>
      <c r="L30" s="120"/>
      <c r="M30" s="36"/>
    </row>
    <row r="31" spans="1:13" ht="15.75" thickBot="1">
      <c r="A31" s="31"/>
      <c r="B31" s="121" t="s">
        <v>56</v>
      </c>
      <c r="C31" s="122"/>
      <c r="D31" s="122"/>
      <c r="E31" s="122"/>
      <c r="F31" s="122"/>
      <c r="G31" s="122"/>
      <c r="H31" s="123"/>
      <c r="I31" s="24"/>
      <c r="J31" s="42"/>
      <c r="K31" s="124">
        <f>K30*0.14</f>
        <v>26818.759800000003</v>
      </c>
      <c r="L31" s="125"/>
      <c r="M31" s="70"/>
    </row>
    <row r="32" spans="1:13" ht="16.5" thickBot="1">
      <c r="A32" s="11"/>
      <c r="B32" s="58" t="s">
        <v>19</v>
      </c>
      <c r="C32" s="59"/>
      <c r="D32" s="59"/>
      <c r="E32" s="59"/>
      <c r="F32" s="59"/>
      <c r="G32" s="59"/>
      <c r="H32" s="60"/>
      <c r="I32" s="11"/>
      <c r="J32" s="43"/>
      <c r="K32" s="111">
        <f>SUM(K30,K31)</f>
        <v>218381.32980000001</v>
      </c>
      <c r="L32" s="112"/>
      <c r="M32" s="70"/>
    </row>
    <row r="33" spans="1:13" ht="14.25" customHeight="1">
      <c r="A33" t="s">
        <v>31</v>
      </c>
      <c r="M33" s="16"/>
    </row>
    <row r="34" spans="1:13">
      <c r="A34" t="s">
        <v>73</v>
      </c>
      <c r="D34" s="55">
        <f>I4</f>
        <v>2014</v>
      </c>
      <c r="E34" s="21" t="s">
        <v>32</v>
      </c>
      <c r="G34" s="57">
        <f>K32-G14</f>
        <v>24449.329800000007</v>
      </c>
      <c r="H34" s="21" t="s">
        <v>33</v>
      </c>
      <c r="M34" s="16"/>
    </row>
    <row r="35" spans="1:13" ht="15.75" thickBot="1">
      <c r="A35" t="s">
        <v>48</v>
      </c>
      <c r="B35" s="55">
        <f>D34</f>
        <v>2014</v>
      </c>
      <c r="C35" s="21" t="s">
        <v>34</v>
      </c>
    </row>
    <row r="36" spans="1:13">
      <c r="A36" s="34" t="s">
        <v>2</v>
      </c>
      <c r="B36" s="99" t="s">
        <v>35</v>
      </c>
      <c r="C36" s="100"/>
      <c r="D36" s="100"/>
      <c r="E36" s="100"/>
      <c r="F36" s="99" t="s">
        <v>20</v>
      </c>
      <c r="G36" s="100"/>
      <c r="H36" s="101"/>
      <c r="I36" s="102" t="s">
        <v>36</v>
      </c>
      <c r="J36" s="103"/>
      <c r="K36" s="103"/>
      <c r="L36" s="104"/>
    </row>
    <row r="37" spans="1:13" ht="15.75" thickBot="1">
      <c r="A37" s="35"/>
      <c r="B37" s="105"/>
      <c r="C37" s="106"/>
      <c r="D37" s="106"/>
      <c r="E37" s="106"/>
      <c r="F37" s="105"/>
      <c r="G37" s="106"/>
      <c r="H37" s="107"/>
      <c r="I37" s="108"/>
      <c r="J37" s="109"/>
      <c r="K37" s="109"/>
      <c r="L37" s="110"/>
    </row>
    <row r="38" spans="1:13">
      <c r="A38" s="50" t="s">
        <v>37</v>
      </c>
      <c r="B38" s="90" t="s">
        <v>38</v>
      </c>
      <c r="C38" s="91"/>
      <c r="D38" s="91"/>
      <c r="E38" s="92"/>
      <c r="F38" s="93" t="s">
        <v>113</v>
      </c>
      <c r="G38" s="94"/>
      <c r="H38" s="95"/>
      <c r="I38" s="96" t="s">
        <v>114</v>
      </c>
      <c r="J38" s="97"/>
      <c r="K38" s="97"/>
      <c r="L38" s="98"/>
    </row>
    <row r="39" spans="1:13">
      <c r="A39" s="44" t="s">
        <v>39</v>
      </c>
      <c r="B39" s="72" t="s">
        <v>40</v>
      </c>
      <c r="C39" s="73"/>
      <c r="D39" s="73"/>
      <c r="E39" s="74"/>
      <c r="F39" s="75" t="s">
        <v>115</v>
      </c>
      <c r="G39" s="76"/>
      <c r="H39" s="77"/>
      <c r="I39" s="78" t="s">
        <v>41</v>
      </c>
      <c r="J39" s="79"/>
      <c r="K39" s="79"/>
      <c r="L39" s="80"/>
    </row>
    <row r="40" spans="1:13">
      <c r="A40" s="44" t="s">
        <v>42</v>
      </c>
      <c r="B40" s="72" t="s">
        <v>116</v>
      </c>
      <c r="C40" s="73"/>
      <c r="D40" s="73"/>
      <c r="E40" s="74"/>
      <c r="F40" s="75" t="s">
        <v>117</v>
      </c>
      <c r="G40" s="76"/>
      <c r="H40" s="77"/>
      <c r="I40" s="78" t="s">
        <v>118</v>
      </c>
      <c r="J40" s="79"/>
      <c r="K40" s="79"/>
      <c r="L40" s="80"/>
    </row>
    <row r="41" spans="1:13">
      <c r="A41" s="44" t="s">
        <v>43</v>
      </c>
      <c r="B41" s="72" t="s">
        <v>45</v>
      </c>
      <c r="C41" s="73"/>
      <c r="D41" s="73"/>
      <c r="E41" s="74"/>
      <c r="F41" s="75" t="s">
        <v>119</v>
      </c>
      <c r="G41" s="76"/>
      <c r="H41" s="77"/>
      <c r="I41" s="78" t="s">
        <v>57</v>
      </c>
      <c r="J41" s="79"/>
      <c r="K41" s="79"/>
      <c r="L41" s="80"/>
    </row>
    <row r="42" spans="1:13">
      <c r="A42" s="44" t="s">
        <v>44</v>
      </c>
      <c r="B42" s="72" t="s">
        <v>46</v>
      </c>
      <c r="C42" s="73"/>
      <c r="D42" s="73"/>
      <c r="E42" s="74"/>
      <c r="F42" s="75" t="s">
        <v>120</v>
      </c>
      <c r="G42" s="76"/>
      <c r="H42" s="77"/>
      <c r="I42" s="78" t="s">
        <v>58</v>
      </c>
      <c r="J42" s="79"/>
      <c r="K42" s="79"/>
      <c r="L42" s="80"/>
    </row>
    <row r="43" spans="1:13" ht="14.25" customHeight="1" thickBot="1">
      <c r="A43" s="51" t="s">
        <v>121</v>
      </c>
      <c r="B43" s="81" t="s">
        <v>47</v>
      </c>
      <c r="C43" s="82"/>
      <c r="D43" s="82"/>
      <c r="E43" s="83"/>
      <c r="F43" s="84" t="s">
        <v>122</v>
      </c>
      <c r="G43" s="85"/>
      <c r="H43" s="86"/>
      <c r="I43" s="87" t="s">
        <v>59</v>
      </c>
      <c r="J43" s="88"/>
      <c r="K43" s="88"/>
      <c r="L43" s="89"/>
    </row>
    <row r="44" spans="1:13" ht="14.25" customHeight="1">
      <c r="A44" s="47" t="s">
        <v>102</v>
      </c>
      <c r="B44" s="55">
        <f>I4+1</f>
        <v>2015</v>
      </c>
      <c r="C44" s="21" t="s">
        <v>103</v>
      </c>
      <c r="K44"/>
      <c r="L44"/>
    </row>
    <row r="45" spans="1:13" ht="14.25" customHeight="1">
      <c r="A45" s="46" t="s">
        <v>104</v>
      </c>
      <c r="K45"/>
      <c r="L45"/>
    </row>
    <row r="46" spans="1:13" ht="14.25" customHeight="1">
      <c r="A46" s="71" t="s">
        <v>105</v>
      </c>
      <c r="B46" s="71"/>
      <c r="C46" s="71"/>
      <c r="D46" s="71"/>
      <c r="E46" s="71"/>
      <c r="F46" s="61">
        <f>G67</f>
        <v>6.1731144559261315</v>
      </c>
      <c r="G46" s="21" t="s">
        <v>106</v>
      </c>
      <c r="K46"/>
      <c r="L46"/>
    </row>
    <row r="47" spans="1:13" ht="14.25" customHeight="1">
      <c r="A47" s="46" t="s">
        <v>107</v>
      </c>
      <c r="K47"/>
      <c r="L47"/>
    </row>
    <row r="48" spans="1:13" ht="14.25" customHeight="1">
      <c r="A48" s="46" t="s">
        <v>108</v>
      </c>
      <c r="K48"/>
      <c r="L48"/>
    </row>
    <row r="49" spans="1:12" ht="14.25" customHeight="1">
      <c r="A49" s="46" t="s">
        <v>109</v>
      </c>
      <c r="K49"/>
      <c r="L49"/>
    </row>
    <row r="50" spans="1:12">
      <c r="A50" s="46" t="s">
        <v>110</v>
      </c>
      <c r="K50"/>
      <c r="L50"/>
    </row>
    <row r="51" spans="1:12" ht="20.25" customHeight="1">
      <c r="A51" s="33" t="s">
        <v>55</v>
      </c>
      <c r="B51" s="55">
        <f>I4+1</f>
        <v>2015</v>
      </c>
      <c r="C51" s="21" t="s">
        <v>27</v>
      </c>
    </row>
    <row r="52" spans="1:12">
      <c r="A52" s="33" t="s">
        <v>28</v>
      </c>
    </row>
    <row r="53" spans="1:12">
      <c r="A53" s="33" t="s">
        <v>60</v>
      </c>
      <c r="J53" s="14">
        <v>1200</v>
      </c>
      <c r="K53" s="14" t="s">
        <v>8</v>
      </c>
    </row>
    <row r="54" spans="1:12">
      <c r="A54" s="46" t="s">
        <v>96</v>
      </c>
      <c r="J54" s="14">
        <v>1500</v>
      </c>
      <c r="K54" s="14" t="s">
        <v>8</v>
      </c>
    </row>
    <row r="55" spans="1:12">
      <c r="A55" s="33" t="s">
        <v>61</v>
      </c>
      <c r="J55" s="14">
        <v>6000</v>
      </c>
      <c r="K55" s="14" t="s">
        <v>8</v>
      </c>
    </row>
    <row r="56" spans="1:12">
      <c r="A56" s="33" t="s">
        <v>62</v>
      </c>
      <c r="J56" s="14">
        <v>5000</v>
      </c>
      <c r="K56" s="14" t="s">
        <v>8</v>
      </c>
    </row>
    <row r="57" spans="1:12">
      <c r="A57" s="33" t="s">
        <v>63</v>
      </c>
      <c r="J57" s="14">
        <v>5000</v>
      </c>
      <c r="K57" s="14" t="s">
        <v>8</v>
      </c>
    </row>
    <row r="58" spans="1:12">
      <c r="A58" s="33" t="s">
        <v>64</v>
      </c>
      <c r="J58" s="14">
        <v>20000</v>
      </c>
      <c r="K58" s="14" t="s">
        <v>8</v>
      </c>
    </row>
    <row r="59" spans="1:12">
      <c r="A59" s="46" t="s">
        <v>97</v>
      </c>
      <c r="J59" s="14">
        <v>10000</v>
      </c>
      <c r="K59" s="14" t="s">
        <v>8</v>
      </c>
    </row>
    <row r="60" spans="1:12">
      <c r="A60" s="46" t="s">
        <v>98</v>
      </c>
      <c r="J60" s="14">
        <v>6000</v>
      </c>
      <c r="K60" s="14" t="s">
        <v>8</v>
      </c>
    </row>
    <row r="61" spans="1:12">
      <c r="A61" s="46" t="s">
        <v>99</v>
      </c>
      <c r="J61" s="14">
        <v>150000</v>
      </c>
      <c r="K61" s="14" t="s">
        <v>8</v>
      </c>
    </row>
    <row r="62" spans="1:12">
      <c r="A62" s="46" t="s">
        <v>100</v>
      </c>
      <c r="J62" s="14">
        <v>40000</v>
      </c>
      <c r="K62" s="14" t="s">
        <v>8</v>
      </c>
    </row>
    <row r="63" spans="1:12">
      <c r="A63" s="46" t="s">
        <v>101</v>
      </c>
      <c r="J63" s="14">
        <v>60000</v>
      </c>
      <c r="K63" s="14" t="s">
        <v>8</v>
      </c>
    </row>
    <row r="64" spans="1:12">
      <c r="A64" s="33" t="s">
        <v>65</v>
      </c>
      <c r="J64" s="14">
        <v>30000</v>
      </c>
      <c r="K64" s="14" t="s">
        <v>8</v>
      </c>
    </row>
    <row r="65" spans="1:11">
      <c r="A65" s="17" t="s">
        <v>29</v>
      </c>
      <c r="J65" s="5">
        <f>SUM(J53:J64)</f>
        <v>334700</v>
      </c>
      <c r="K65" s="5" t="s">
        <v>30</v>
      </c>
    </row>
    <row r="66" spans="1:11">
      <c r="A66" s="48" t="s">
        <v>123</v>
      </c>
      <c r="B66" s="62"/>
      <c r="C66" s="62"/>
      <c r="D66" s="62"/>
      <c r="E66" s="62"/>
      <c r="F66" s="62"/>
      <c r="G66" s="62"/>
      <c r="H66" s="63"/>
      <c r="I66" s="16"/>
      <c r="J66" s="25">
        <f>G34</f>
        <v>24449.329800000007</v>
      </c>
    </row>
    <row r="67" spans="1:11">
      <c r="A67" s="33" t="s">
        <v>66</v>
      </c>
      <c r="B67" s="64"/>
      <c r="C67" s="57">
        <f>J65+J66</f>
        <v>359149.32980000001</v>
      </c>
      <c r="D67" s="64" t="s">
        <v>49</v>
      </c>
      <c r="E67" s="65">
        <v>2015</v>
      </c>
      <c r="F67" s="21" t="s">
        <v>50</v>
      </c>
      <c r="G67" s="19">
        <f>C67/(E6*12)</f>
        <v>6.1731144559261315</v>
      </c>
      <c r="H67" s="66" t="s">
        <v>51</v>
      </c>
      <c r="I67" t="s">
        <v>52</v>
      </c>
    </row>
    <row r="68" spans="1:11" ht="35.25" customHeight="1">
      <c r="A68" s="33"/>
      <c r="B68" s="64"/>
      <c r="C68" s="57"/>
      <c r="D68" s="64"/>
      <c r="E68" s="65"/>
      <c r="G68" s="19"/>
      <c r="H68" s="66"/>
    </row>
    <row r="69" spans="1:11">
      <c r="B69" s="21" t="s">
        <v>22</v>
      </c>
    </row>
    <row r="70" spans="1:11">
      <c r="B70" s="21" t="s">
        <v>20</v>
      </c>
      <c r="I70" t="s">
        <v>23</v>
      </c>
      <c r="K70" s="38"/>
    </row>
    <row r="71" spans="1:11">
      <c r="K71" s="67" t="s">
        <v>124</v>
      </c>
    </row>
  </sheetData>
  <mergeCells count="63">
    <mergeCell ref="A2:L2"/>
    <mergeCell ref="A3:L3"/>
    <mergeCell ref="A7:B7"/>
    <mergeCell ref="A15:B15"/>
    <mergeCell ref="B16:H16"/>
    <mergeCell ref="K16:L16"/>
    <mergeCell ref="C7:F7"/>
    <mergeCell ref="B17:H17"/>
    <mergeCell ref="K17:L17"/>
    <mergeCell ref="B18:H18"/>
    <mergeCell ref="K18:L18"/>
    <mergeCell ref="B19:H19"/>
    <mergeCell ref="K19:L19"/>
    <mergeCell ref="B20:H20"/>
    <mergeCell ref="K20:L20"/>
    <mergeCell ref="B21:H21"/>
    <mergeCell ref="K21:L21"/>
    <mergeCell ref="B22:H22"/>
    <mergeCell ref="K22:L22"/>
    <mergeCell ref="B23:H23"/>
    <mergeCell ref="K23:L23"/>
    <mergeCell ref="B24:H24"/>
    <mergeCell ref="K24:L24"/>
    <mergeCell ref="B25:H25"/>
    <mergeCell ref="K25:L25"/>
    <mergeCell ref="K32:L32"/>
    <mergeCell ref="B26:H26"/>
    <mergeCell ref="K26:L26"/>
    <mergeCell ref="B28:H28"/>
    <mergeCell ref="K28:L28"/>
    <mergeCell ref="B29:H29"/>
    <mergeCell ref="K29:L29"/>
    <mergeCell ref="B30:H30"/>
    <mergeCell ref="K30:L30"/>
    <mergeCell ref="B31:H31"/>
    <mergeCell ref="K31:L31"/>
    <mergeCell ref="B27:H27"/>
    <mergeCell ref="K27:L27"/>
    <mergeCell ref="B36:E36"/>
    <mergeCell ref="F36:H36"/>
    <mergeCell ref="I36:L36"/>
    <mergeCell ref="B37:E37"/>
    <mergeCell ref="F37:H37"/>
    <mergeCell ref="I37:L37"/>
    <mergeCell ref="B38:E38"/>
    <mergeCell ref="F38:H38"/>
    <mergeCell ref="I38:L38"/>
    <mergeCell ref="B39:E39"/>
    <mergeCell ref="F39:H39"/>
    <mergeCell ref="I39:L39"/>
    <mergeCell ref="A46:E46"/>
    <mergeCell ref="B42:E42"/>
    <mergeCell ref="F42:H42"/>
    <mergeCell ref="I42:L42"/>
    <mergeCell ref="B40:E40"/>
    <mergeCell ref="F40:H40"/>
    <mergeCell ref="I40:L40"/>
    <mergeCell ref="B41:E41"/>
    <mergeCell ref="F41:H41"/>
    <mergeCell ref="I41:L41"/>
    <mergeCell ref="B43:E43"/>
    <mergeCell ref="F43:H43"/>
    <mergeCell ref="I43:L43"/>
  </mergeCells>
  <pageMargins left="0.25" right="0.1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 год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2015-03-25T14:02:12Z</dcterms:modified>
</cp:coreProperties>
</file>