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2014 год " sheetId="6" r:id="rId1"/>
    <sheet name="2015" sheetId="7" r:id="rId2"/>
  </sheets>
  <calcPr calcId="125725"/>
</workbook>
</file>

<file path=xl/calcChain.xml><?xml version="1.0" encoding="utf-8"?>
<calcChain xmlns="http://schemas.openxmlformats.org/spreadsheetml/2006/main">
  <c r="J37" i="6"/>
  <c r="K16" l="1"/>
  <c r="K20" s="1"/>
  <c r="G14" i="7"/>
  <c r="A15" s="1"/>
  <c r="J54"/>
  <c r="B44"/>
  <c r="D34"/>
  <c r="I7"/>
  <c r="G7"/>
  <c r="B6"/>
  <c r="B27" i="6"/>
  <c r="D25"/>
  <c r="G7"/>
  <c r="B6"/>
  <c r="A12" l="1"/>
  <c r="K21"/>
  <c r="K22" s="1"/>
  <c r="G25" s="1"/>
  <c r="J38" l="1"/>
  <c r="C39" s="1"/>
  <c r="G39" s="1"/>
  <c r="K18" i="7"/>
  <c r="K29" s="1"/>
  <c r="K30" l="1"/>
  <c r="K31" s="1"/>
  <c r="G34" s="1"/>
  <c r="J55" s="1"/>
  <c r="C56" s="1"/>
  <c r="G56" s="1"/>
</calcChain>
</file>

<file path=xl/sharedStrings.xml><?xml version="1.0" encoding="utf-8"?>
<sst xmlns="http://schemas.openxmlformats.org/spreadsheetml/2006/main" count="184" uniqueCount="103">
  <si>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</si>
  <si>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</si>
  <si>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</si>
  <si>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</si>
  <si>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</si>
  <si>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>2.  Задолженность  жителей  по  квартплате  и  коммунальным  услугам  составляет</t>
  </si>
  <si>
    <t xml:space="preserve"> рубля,</t>
  </si>
  <si>
    <t>в том числе (имеющие значительную задолженность:</t>
  </si>
  <si>
    <t>руб.</t>
  </si>
  <si>
    <t xml:space="preserve">   рубля   (поступило  от  жителей </t>
  </si>
  <si>
    <t>п/п</t>
  </si>
  <si>
    <t>рубля),     направлены на следующие мероприятия: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</si>
  <si>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</si>
  <si>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</si>
  <si>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</si>
  <si>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</si>
  <si>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</si>
  <si>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</si>
  <si>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>Всего:</t>
  </si>
  <si>
    <t>ИТОГО:</t>
  </si>
  <si>
    <t>ООО "УК "Альтернатива"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</si>
  <si>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</si>
  <si>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>Директор</t>
  </si>
  <si>
    <t>А.Б. Хлебников</t>
  </si>
  <si>
    <t>шт.</t>
  </si>
  <si>
    <t>3.  Плата за текущий ремонт, начисленная в размере</t>
  </si>
  <si>
    <t>по дому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</si>
  <si>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</si>
  <si>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</si>
  <si>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ИТОГО  ориентировочно:</t>
  </si>
  <si>
    <t>рублей</t>
  </si>
  <si>
    <t xml:space="preserve">Перерасход(+) или экономия (-) средств текущего ремонта общего имущества многоквартирного дома по </t>
  </si>
  <si>
    <t xml:space="preserve">года составляет </t>
  </si>
  <si>
    <t>рубля.</t>
  </si>
  <si>
    <t xml:space="preserve">году начисление платы за содержание, ремонт и коммунальные услуги производилось </t>
  </si>
  <si>
    <t>Наименование статьи.</t>
  </si>
  <si>
    <t>Муниципальные дома</t>
  </si>
  <si>
    <t>1.</t>
  </si>
  <si>
    <t>Содержание общего имущества.</t>
  </si>
  <si>
    <t>2.</t>
  </si>
  <si>
    <t>Текущий ремонт общего имущества.</t>
  </si>
  <si>
    <t>4,74 руб./м²</t>
  </si>
  <si>
    <t>3.</t>
  </si>
  <si>
    <t>4.</t>
  </si>
  <si>
    <t>5.</t>
  </si>
  <si>
    <t>Горячее водоснабжение.</t>
  </si>
  <si>
    <t>Холодное водоснабжение.</t>
  </si>
  <si>
    <t>Водоотведение.</t>
  </si>
  <si>
    <t>5. В</t>
  </si>
  <si>
    <t xml:space="preserve">кв. 3-       </t>
  </si>
  <si>
    <t xml:space="preserve">кв. 4-       </t>
  </si>
  <si>
    <t>кв. 7 -</t>
  </si>
  <si>
    <t>Что  с   учетом    перерасхода (+) или экономии (-)   средств   в   2013   году  в  размере</t>
  </si>
  <si>
    <t xml:space="preserve">    на</t>
  </si>
  <si>
    <t xml:space="preserve">год ,  или </t>
  </si>
  <si>
    <t xml:space="preserve">рубля          </t>
  </si>
  <si>
    <t>с  кв. метра.</t>
  </si>
  <si>
    <t>руб (</t>
  </si>
  <si>
    <t xml:space="preserve">1. В </t>
  </si>
  <si>
    <t>6. В</t>
  </si>
  <si>
    <t xml:space="preserve"> - установка новогодней елки или посадка постоянной</t>
  </si>
  <si>
    <t>Управление МКД (14%)</t>
  </si>
  <si>
    <t>301,44 руб./чел.</t>
  </si>
  <si>
    <t>74,71 руб./чел.</t>
  </si>
  <si>
    <t>116,82 руб./чел.</t>
  </si>
  <si>
    <t xml:space="preserve"> - устройство комнаты для уборщицы</t>
  </si>
  <si>
    <t xml:space="preserve"> - поверка (замена) манометров и термометров</t>
  </si>
  <si>
    <t xml:space="preserve"> - обслуживание ТП и кабельных линий</t>
  </si>
  <si>
    <t xml:space="preserve"> - передача безхозных инженерных сетей</t>
  </si>
  <si>
    <t xml:space="preserve"> - непредвиденные затраты (компенсаторы, арматура, эл.арматура, замки и т.д.)</t>
  </si>
  <si>
    <t xml:space="preserve"> - мероприятия по энергоресурсосбережению</t>
  </si>
  <si>
    <t xml:space="preserve"> - реконструкция покрытия крыльца и ступенек</t>
  </si>
  <si>
    <t xml:space="preserve">         составит </t>
  </si>
  <si>
    <t>Пр 12(III)</t>
  </si>
  <si>
    <t xml:space="preserve">кв. 6-       </t>
  </si>
  <si>
    <r>
      <t xml:space="preserve">По программе (квартплата) общая площадь помещений </t>
    </r>
    <r>
      <rPr>
        <b/>
        <sz val="12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м</t>
    </r>
    <r>
      <rPr>
        <sz val="11"/>
        <color theme="1"/>
        <rFont val="Calibri"/>
        <family val="2"/>
        <charset val="204"/>
      </rPr>
      <t xml:space="preserve">²  </t>
    </r>
  </si>
  <si>
    <t>13,50 руб./м²</t>
  </si>
  <si>
    <t>год</t>
  </si>
  <si>
    <r>
      <t>4,00 руб./м</t>
    </r>
    <r>
      <rPr>
        <sz val="11"/>
        <color theme="1"/>
        <rFont val="Calibri"/>
        <family val="2"/>
        <charset val="204"/>
      </rPr>
      <t>²</t>
    </r>
  </si>
  <si>
    <t xml:space="preserve"> руб./чел.</t>
  </si>
  <si>
    <t xml:space="preserve">      по ул.    Байкальская   за </t>
  </si>
  <si>
    <t>157/1</t>
  </si>
  <si>
    <t>157/1 (</t>
  </si>
  <si>
    <r>
      <t>17,00 руб./м</t>
    </r>
    <r>
      <rPr>
        <sz val="11"/>
        <color theme="1"/>
        <rFont val="Calibri"/>
        <family val="2"/>
        <charset val="204"/>
      </rPr>
      <t>²</t>
    </r>
  </si>
  <si>
    <t>акт выполненых работ май месяц2014</t>
  </si>
  <si>
    <t xml:space="preserve">состоянию  на   31  декабря </t>
  </si>
  <si>
    <t>акт выполненых работ май 2014</t>
  </si>
  <si>
    <t>Акт № 115 от 14 мая 2014г</t>
  </si>
  <si>
    <t>акт выполненых работ 2014 май</t>
  </si>
  <si>
    <t>смета, Акт выполненных работ от 30,06,2014</t>
  </si>
  <si>
    <t>акт выполненых работ 30,06,14</t>
  </si>
  <si>
    <r>
      <t xml:space="preserve">По техпаспорту общая площадь квартир  </t>
    </r>
    <r>
      <rPr>
        <b/>
        <sz val="12"/>
        <color theme="1"/>
        <rFont val="Calibri"/>
        <family val="2"/>
        <charset val="204"/>
        <scheme val="minor"/>
      </rPr>
      <t xml:space="preserve">4848,3 </t>
    </r>
    <r>
      <rPr>
        <sz val="11"/>
        <color theme="1"/>
        <rFont val="Calibri"/>
        <family val="2"/>
        <charset val="204"/>
        <scheme val="minor"/>
      </rPr>
      <t>м</t>
    </r>
    <r>
      <rPr>
        <sz val="11"/>
        <color theme="1"/>
        <rFont val="Calibri"/>
        <family val="2"/>
        <charset val="204"/>
      </rPr>
      <t>²</t>
    </r>
  </si>
  <si>
    <r>
      <t>По протоколу общего собрания площадь помещений, принадлежащих собственникам,</t>
    </r>
    <r>
      <rPr>
        <sz val="11"/>
        <color theme="1"/>
        <rFont val="Calibri"/>
        <family val="2"/>
        <charset val="204"/>
        <scheme val="minor"/>
      </rPr>
      <t>м</t>
    </r>
    <r>
      <rPr>
        <sz val="11"/>
        <color theme="1"/>
        <rFont val="Calibri"/>
        <family val="2"/>
        <charset val="204"/>
      </rPr>
      <t>²</t>
    </r>
  </si>
  <si>
    <t>акт выполненных работ 04,08,2014</t>
  </si>
  <si>
    <t>Перерасход (+) или экономия (-) средств в 2014 году.</t>
  </si>
  <si>
    <t>157/2</t>
  </si>
  <si>
    <t>157/2 (</t>
  </si>
  <si>
    <t>Устройство комнаты уборщицы.</t>
  </si>
  <si>
    <t>Обшивка кабины лифта листами ДВП.</t>
  </si>
  <si>
    <r>
      <t>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</si>
  <si>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Замена патронов в светильниках на 2, 5, 6 этажах.</t>
  </si>
  <si>
    <t>2014 год</t>
  </si>
  <si>
    <t>Мотаж системы домофон.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</si>
</sst>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6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" fontId="0" fillId="0" borderId="0" xfId="0" applyNumberFormat="1" applyAlignment="1"/>
    <xf numFmtId="4" fontId="1" fillId="0" borderId="0" xfId="0" applyNumberFormat="1" applyFont="1"/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/>
    <xf numFmtId="0" fontId="1" fillId="0" borderId="2" xfId="0" applyFont="1" applyBorder="1" applyAlignment="1"/>
    <xf numFmtId="0" fontId="0" fillId="0" borderId="3" xfId="0" applyBorder="1"/>
    <xf numFmtId="0" fontId="0" fillId="0" borderId="10" xfId="0" applyBorder="1" applyAlignment="1">
      <alignment horizontal="center"/>
    </xf>
    <xf numFmtId="0" fontId="1" fillId="0" borderId="13" xfId="0" applyFont="1" applyBorder="1" applyAlignment="1"/>
    <xf numFmtId="0" fontId="1" fillId="0" borderId="14" xfId="0" applyFont="1" applyBorder="1" applyAlignment="1"/>
    <xf numFmtId="0" fontId="1" fillId="0" borderId="15" xfId="0" applyFont="1" applyBorder="1" applyAlignment="1"/>
    <xf numFmtId="0" fontId="2" fillId="0" borderId="0" xfId="0" applyFont="1" applyAlignment="1"/>
    <xf numFmtId="4" fontId="0" fillId="0" borderId="0" xfId="0" applyNumberFormat="1"/>
    <xf numFmtId="0" fontId="1" fillId="0" borderId="0" xfId="0" applyFont="1"/>
    <xf numFmtId="49" fontId="2" fillId="0" borderId="0" xfId="0" applyNumberFormat="1" applyFont="1" applyAlignment="1">
      <alignment horizontal="center"/>
    </xf>
    <xf numFmtId="0" fontId="0" fillId="0" borderId="0" xfId="0" applyBorder="1"/>
    <xf numFmtId="0" fontId="1" fillId="0" borderId="0" xfId="0" applyFont="1" applyFill="1" applyBorder="1" applyAlignment="1">
      <alignment horizontal="left"/>
    </xf>
    <xf numFmtId="4" fontId="3" fillId="0" borderId="0" xfId="0" applyNumberFormat="1" applyFont="1" applyFill="1"/>
    <xf numFmtId="2" fontId="1" fillId="0" borderId="0" xfId="0" applyNumberFormat="1" applyFont="1" applyFill="1" applyAlignment="1">
      <alignment horizontal="center"/>
    </xf>
    <xf numFmtId="4" fontId="0" fillId="0" borderId="0" xfId="0" applyNumberFormat="1" applyFill="1" applyAlignment="1">
      <alignment horizontal="center"/>
    </xf>
    <xf numFmtId="0" fontId="0" fillId="0" borderId="0" xfId="0" applyFill="1"/>
    <xf numFmtId="0" fontId="1" fillId="0" borderId="0" xfId="0" applyFont="1" applyFill="1"/>
    <xf numFmtId="4" fontId="1" fillId="0" borderId="0" xfId="0" applyNumberFormat="1" applyFont="1" applyFill="1"/>
    <xf numFmtId="4" fontId="1" fillId="0" borderId="0" xfId="0" applyNumberFormat="1" applyFont="1" applyAlignment="1">
      <alignment horizontal="center"/>
    </xf>
    <xf numFmtId="0" fontId="1" fillId="0" borderId="0" xfId="0" applyFont="1" applyBorder="1" applyAlignment="1"/>
    <xf numFmtId="4" fontId="3" fillId="0" borderId="0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4" fontId="1" fillId="0" borderId="0" xfId="0" applyNumberFormat="1" applyFont="1" applyBorder="1"/>
    <xf numFmtId="0" fontId="7" fillId="0" borderId="0" xfId="0" applyFont="1"/>
    <xf numFmtId="0" fontId="0" fillId="0" borderId="8" xfId="0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left"/>
    </xf>
    <xf numFmtId="0" fontId="0" fillId="0" borderId="10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" fillId="0" borderId="0" xfId="0" applyFont="1" applyFill="1" applyAlignment="1">
      <alignment horizontal="right"/>
    </xf>
    <xf numFmtId="0" fontId="0" fillId="0" borderId="0" xfId="0" applyBorder="1" applyAlignment="1"/>
    <xf numFmtId="0" fontId="0" fillId="0" borderId="0" xfId="0" applyAlignment="1"/>
    <xf numFmtId="0" fontId="9" fillId="0" borderId="0" xfId="0" applyFont="1"/>
    <xf numFmtId="0" fontId="0" fillId="0" borderId="8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ill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0" fillId="0" borderId="0" xfId="0" applyAlignment="1">
      <alignment horizontal="left"/>
    </xf>
    <xf numFmtId="4" fontId="0" fillId="0" borderId="0" xfId="0" applyNumberFormat="1" applyBorder="1" applyAlignment="1">
      <alignment horizontal="center"/>
    </xf>
    <xf numFmtId="4" fontId="0" fillId="0" borderId="0" xfId="0" applyNumberFormat="1" applyFill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4" fontId="6" fillId="0" borderId="0" xfId="0" applyNumberFormat="1" applyFont="1" applyAlignment="1">
      <alignment horizontal="right"/>
    </xf>
    <xf numFmtId="1" fontId="0" fillId="0" borderId="9" xfId="0" applyNumberFormat="1" applyBorder="1" applyAlignment="1">
      <alignment horizontal="center"/>
    </xf>
    <xf numFmtId="1" fontId="0" fillId="0" borderId="9" xfId="0" applyNumberFormat="1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1" fontId="0" fillId="0" borderId="3" xfId="0" applyNumberFormat="1" applyBorder="1"/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Border="1" applyAlignment="1">
      <alignment horizontal="left"/>
    </xf>
    <xf numFmtId="4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left"/>
    </xf>
    <xf numFmtId="4" fontId="0" fillId="0" borderId="0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4" fontId="1" fillId="0" borderId="0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4" fontId="0" fillId="0" borderId="0" xfId="0" applyNumberForma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" fontId="1" fillId="0" borderId="8" xfId="0" applyNumberFormat="1" applyFont="1" applyBorder="1" applyAlignment="1">
      <alignment horizontal="center"/>
    </xf>
    <xf numFmtId="4" fontId="1" fillId="0" borderId="9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4" fontId="0" fillId="0" borderId="0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4" fontId="3" fillId="0" borderId="0" xfId="0" applyNumberFormat="1" applyFont="1" applyFill="1" applyAlignment="1">
      <alignment horizontal="right"/>
    </xf>
    <xf numFmtId="4" fontId="1" fillId="0" borderId="0" xfId="0" applyNumberFormat="1" applyFont="1" applyFill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4" fontId="1" fillId="0" borderId="6" xfId="0" applyNumberFormat="1" applyFont="1" applyBorder="1" applyAlignment="1">
      <alignment horizontal="center"/>
    </xf>
    <xf numFmtId="4" fontId="1" fillId="0" borderId="7" xfId="0" applyNumberFormat="1" applyFont="1" applyBorder="1" applyAlignment="1">
      <alignment horizontal="center"/>
    </xf>
    <xf numFmtId="0" fontId="0" fillId="0" borderId="0" xfId="0" applyBorder="1" applyAlignment="1">
      <alignment horizontal="left"/>
    </xf>
    <xf numFmtId="4" fontId="0" fillId="0" borderId="0" xfId="0" applyNumberFormat="1" applyBorder="1" applyAlignment="1">
      <alignment horizontal="center"/>
    </xf>
    <xf numFmtId="4" fontId="0" fillId="0" borderId="0" xfId="0" applyNumberFormat="1" applyFill="1" applyBorder="1" applyAlignment="1">
      <alignment horizontal="center"/>
    </xf>
    <xf numFmtId="0" fontId="0" fillId="0" borderId="8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4" fontId="7" fillId="0" borderId="8" xfId="0" applyNumberFormat="1" applyFont="1" applyFill="1" applyBorder="1" applyAlignment="1">
      <alignment horizontal="right"/>
    </xf>
    <xf numFmtId="4" fontId="7" fillId="0" borderId="9" xfId="0" applyNumberFormat="1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4" fontId="0" fillId="0" borderId="8" xfId="0" applyNumberFormat="1" applyBorder="1" applyAlignment="1">
      <alignment horizontal="right"/>
    </xf>
    <xf numFmtId="4" fontId="0" fillId="0" borderId="9" xfId="0" applyNumberFormat="1" applyBorder="1" applyAlignment="1">
      <alignment horizontal="right"/>
    </xf>
    <xf numFmtId="0" fontId="0" fillId="0" borderId="8" xfId="0" applyBorder="1" applyAlignment="1">
      <alignment horizontal="left"/>
    </xf>
    <xf numFmtId="4" fontId="0" fillId="0" borderId="8" xfId="0" applyNumberFormat="1" applyBorder="1" applyAlignment="1"/>
    <xf numFmtId="4" fontId="0" fillId="0" borderId="9" xfId="0" applyNumberFormat="1" applyBorder="1" applyAlignment="1"/>
    <xf numFmtId="0" fontId="8" fillId="0" borderId="8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8" fillId="0" borderId="9" xfId="0" applyFont="1" applyFill="1" applyBorder="1" applyAlignment="1">
      <alignment horizontal="left"/>
    </xf>
    <xf numFmtId="4" fontId="3" fillId="0" borderId="13" xfId="0" applyNumberFormat="1" applyFont="1" applyFill="1" applyBorder="1" applyAlignment="1">
      <alignment horizontal="right"/>
    </xf>
    <xf numFmtId="4" fontId="3" fillId="0" borderId="15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7" xfId="0" applyBorder="1" applyAlignment="1">
      <alignment horizontal="left"/>
    </xf>
    <xf numFmtId="4" fontId="0" fillId="0" borderId="6" xfId="0" applyNumberFormat="1" applyBorder="1" applyAlignment="1">
      <alignment horizontal="right"/>
    </xf>
    <xf numFmtId="4" fontId="0" fillId="0" borderId="7" xfId="0" applyNumberFormat="1" applyBorder="1" applyAlignment="1">
      <alignment horizontal="right"/>
    </xf>
    <xf numFmtId="4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0" fillId="0" borderId="4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7" fillId="0" borderId="8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wrapText="1"/>
    </xf>
    <xf numFmtId="0" fontId="7" fillId="0" borderId="9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4" fontId="0" fillId="0" borderId="13" xfId="0" applyNumberFormat="1" applyBorder="1" applyAlignment="1"/>
    <xf numFmtId="4" fontId="0" fillId="0" borderId="15" xfId="0" applyNumberForma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2"/>
  <sheetViews>
    <sheetView tabSelected="1" topLeftCell="A25" workbookViewId="0">
      <selection activeCell="J38" sqref="J38"/>
    </sheetView>
  </sheetViews>
  <sheetFormatPr defaultRowHeight="15"/>
  <cols>
    <col min="1" max="1" width="4.42578125" customWidth="1"/>
    <col min="2" max="2" width="8.28515625" customWidth="1"/>
    <col min="3" max="3" width="11.42578125" customWidth="1"/>
    <col min="4" max="4" width="8" customWidth="1"/>
    <col min="5" max="5" width="9.28515625" customWidth="1"/>
    <col min="7" max="7" width="12.140625" customWidth="1"/>
    <col min="8" max="8" width="7.85546875" customWidth="1"/>
    <col min="9" max="9" width="9" customWidth="1"/>
    <col min="10" max="10" width="10.42578125" customWidth="1"/>
    <col min="11" max="11" width="9.140625" style="19"/>
    <col min="12" max="12" width="4.42578125" style="19" customWidth="1"/>
  </cols>
  <sheetData>
    <row r="1" spans="1:14">
      <c r="L1" s="56"/>
    </row>
    <row r="2" spans="1:14" ht="18.75">
      <c r="A2" s="81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</row>
    <row r="3" spans="1:14" ht="18.75">
      <c r="A3" s="81" t="s">
        <v>1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</row>
    <row r="4" spans="1:14" ht="18" customHeight="1">
      <c r="A4" s="1"/>
      <c r="B4" s="3"/>
      <c r="C4" s="5" t="s">
        <v>2</v>
      </c>
      <c r="D4" s="21" t="s">
        <v>95</v>
      </c>
      <c r="E4" s="18" t="s">
        <v>80</v>
      </c>
      <c r="G4" s="18"/>
      <c r="H4" s="18"/>
      <c r="I4" s="49">
        <v>2014</v>
      </c>
      <c r="J4" s="18" t="s">
        <v>77</v>
      </c>
    </row>
    <row r="5" spans="1:14" ht="18" customHeight="1">
      <c r="A5" s="1"/>
      <c r="B5" s="3"/>
      <c r="C5" s="5"/>
      <c r="D5" s="21"/>
      <c r="E5" s="18"/>
      <c r="G5" s="18"/>
      <c r="H5" s="18"/>
      <c r="I5" s="49"/>
      <c r="J5" s="18"/>
    </row>
    <row r="6" spans="1:14" ht="21.75" customHeight="1">
      <c r="A6" s="4" t="s">
        <v>58</v>
      </c>
      <c r="B6" s="2">
        <f>I4</f>
        <v>2014</v>
      </c>
      <c r="C6" t="s">
        <v>26</v>
      </c>
      <c r="D6" s="46" t="s">
        <v>96</v>
      </c>
      <c r="E6" s="30">
        <v>4848.3</v>
      </c>
      <c r="F6" t="s">
        <v>21</v>
      </c>
    </row>
    <row r="7" spans="1:14" ht="15.75">
      <c r="A7" s="82"/>
      <c r="B7" s="82"/>
      <c r="C7" s="6" t="s">
        <v>3</v>
      </c>
      <c r="G7" s="24">
        <f>(A7-J8)</f>
        <v>0</v>
      </c>
      <c r="H7" s="2" t="s">
        <v>57</v>
      </c>
      <c r="I7" s="25"/>
      <c r="J7" t="s">
        <v>4</v>
      </c>
    </row>
    <row r="8" spans="1:14" ht="15.75">
      <c r="A8" t="s">
        <v>5</v>
      </c>
      <c r="J8" s="24"/>
      <c r="K8" s="19" t="s">
        <v>6</v>
      </c>
    </row>
    <row r="9" spans="1:14">
      <c r="A9" t="s">
        <v>7</v>
      </c>
    </row>
    <row r="10" spans="1:14">
      <c r="B10" s="26"/>
      <c r="C10" s="27"/>
      <c r="D10" s="27"/>
      <c r="E10" s="28"/>
      <c r="F10" s="26"/>
      <c r="G10" s="27"/>
      <c r="H10" s="27"/>
      <c r="I10" s="28"/>
      <c r="J10" s="26"/>
    </row>
    <row r="11" spans="1:14">
      <c r="A11" s="8" t="s">
        <v>25</v>
      </c>
      <c r="G11" s="29">
        <v>1219.2</v>
      </c>
      <c r="H11" t="s">
        <v>9</v>
      </c>
    </row>
    <row r="12" spans="1:14" ht="15.75" thickBot="1">
      <c r="A12" s="83">
        <f>(G11*I7/100)</f>
        <v>0</v>
      </c>
      <c r="B12" s="83"/>
      <c r="C12" t="s">
        <v>11</v>
      </c>
    </row>
    <row r="13" spans="1:14">
      <c r="A13" s="9" t="s">
        <v>2</v>
      </c>
      <c r="B13" s="84" t="s">
        <v>17</v>
      </c>
      <c r="C13" s="85"/>
      <c r="D13" s="85"/>
      <c r="E13" s="85"/>
      <c r="F13" s="85"/>
      <c r="G13" s="85"/>
      <c r="H13" s="86"/>
      <c r="I13" s="9" t="s">
        <v>15</v>
      </c>
      <c r="J13" s="11" t="s">
        <v>14</v>
      </c>
      <c r="K13" s="87" t="s">
        <v>12</v>
      </c>
      <c r="L13" s="88"/>
      <c r="N13" s="22"/>
    </row>
    <row r="14" spans="1:14" ht="15.75" thickBot="1">
      <c r="A14" s="10" t="s">
        <v>10</v>
      </c>
      <c r="B14" s="89"/>
      <c r="C14" s="90"/>
      <c r="D14" s="90"/>
      <c r="E14" s="90"/>
      <c r="F14" s="90"/>
      <c r="G14" s="90"/>
      <c r="H14" s="91"/>
      <c r="I14" s="10" t="s">
        <v>16</v>
      </c>
      <c r="J14" s="12"/>
      <c r="K14" s="92" t="s">
        <v>13</v>
      </c>
      <c r="L14" s="93"/>
      <c r="N14" s="79"/>
    </row>
    <row r="15" spans="1:14">
      <c r="A15" s="73"/>
      <c r="B15" s="102" t="s">
        <v>101</v>
      </c>
      <c r="C15" s="103"/>
      <c r="D15" s="103"/>
      <c r="E15" s="103"/>
      <c r="F15" s="103"/>
      <c r="G15" s="103"/>
      <c r="H15" s="104"/>
      <c r="I15" s="74"/>
      <c r="J15" s="31"/>
      <c r="K15" s="75"/>
      <c r="L15" s="76"/>
      <c r="N15" s="72"/>
    </row>
    <row r="16" spans="1:14">
      <c r="A16" s="36">
        <v>1</v>
      </c>
      <c r="B16" s="97" t="s">
        <v>97</v>
      </c>
      <c r="C16" s="98"/>
      <c r="D16" s="98"/>
      <c r="E16" s="98"/>
      <c r="F16" s="98"/>
      <c r="G16" s="98"/>
      <c r="H16" s="99"/>
      <c r="I16" s="14" t="s">
        <v>24</v>
      </c>
      <c r="J16" s="37">
        <v>1</v>
      </c>
      <c r="K16" s="100">
        <f>3330+1500</f>
        <v>4830</v>
      </c>
      <c r="L16" s="101"/>
      <c r="N16" s="80"/>
    </row>
    <row r="17" spans="1:14" ht="17.25">
      <c r="A17" s="36">
        <v>3</v>
      </c>
      <c r="B17" s="107" t="s">
        <v>98</v>
      </c>
      <c r="C17" s="94"/>
      <c r="D17" s="94"/>
      <c r="E17" s="94"/>
      <c r="F17" s="94"/>
      <c r="G17" s="94"/>
      <c r="H17" s="94"/>
      <c r="I17" s="14" t="s">
        <v>99</v>
      </c>
      <c r="J17" s="58">
        <v>11.54</v>
      </c>
      <c r="K17" s="108">
        <v>1150</v>
      </c>
      <c r="L17" s="109"/>
      <c r="N17" s="54"/>
    </row>
    <row r="18" spans="1:14">
      <c r="A18" s="36">
        <v>4</v>
      </c>
      <c r="B18" s="110" t="s">
        <v>100</v>
      </c>
      <c r="C18" s="111"/>
      <c r="D18" s="111"/>
      <c r="E18" s="111"/>
      <c r="F18" s="111"/>
      <c r="G18" s="111"/>
      <c r="H18" s="112"/>
      <c r="I18" s="41" t="s">
        <v>24</v>
      </c>
      <c r="J18" s="59">
        <v>3</v>
      </c>
      <c r="K18" s="105">
        <v>51</v>
      </c>
      <c r="L18" s="106"/>
      <c r="N18" s="53"/>
    </row>
    <row r="19" spans="1:14">
      <c r="A19" s="36">
        <v>8</v>
      </c>
      <c r="B19" s="97" t="s">
        <v>102</v>
      </c>
      <c r="C19" s="98"/>
      <c r="D19" s="98"/>
      <c r="E19" s="98"/>
      <c r="F19" s="98"/>
      <c r="G19" s="98"/>
      <c r="H19" s="99"/>
      <c r="I19" s="14" t="s">
        <v>24</v>
      </c>
      <c r="J19" s="57">
        <v>1</v>
      </c>
      <c r="K19" s="105">
        <v>7700</v>
      </c>
      <c r="L19" s="106"/>
      <c r="N19" s="22"/>
    </row>
    <row r="20" spans="1:14" ht="15.75" customHeight="1">
      <c r="A20" s="48"/>
      <c r="B20" s="107" t="s">
        <v>18</v>
      </c>
      <c r="C20" s="94"/>
      <c r="D20" s="94"/>
      <c r="E20" s="94"/>
      <c r="F20" s="94"/>
      <c r="G20" s="94"/>
      <c r="H20" s="116"/>
      <c r="I20" s="14"/>
      <c r="J20" s="57"/>
      <c r="K20" s="105">
        <f>SUM(K16:L19)</f>
        <v>13731</v>
      </c>
      <c r="L20" s="106"/>
    </row>
    <row r="21" spans="1:14" ht="15.75" thickBot="1">
      <c r="A21" s="48"/>
      <c r="B21" s="117" t="s">
        <v>61</v>
      </c>
      <c r="C21" s="118"/>
      <c r="D21" s="118"/>
      <c r="E21" s="118"/>
      <c r="F21" s="118"/>
      <c r="G21" s="118"/>
      <c r="H21" s="119"/>
      <c r="I21" s="33"/>
      <c r="J21" s="60"/>
      <c r="K21" s="120">
        <f>K20*0.14</f>
        <v>1922.3400000000001</v>
      </c>
      <c r="L21" s="121"/>
      <c r="N21" s="53"/>
    </row>
    <row r="22" spans="1:14" ht="16.5" thickBot="1">
      <c r="A22" s="13"/>
      <c r="B22" s="15" t="s">
        <v>19</v>
      </c>
      <c r="C22" s="16"/>
      <c r="D22" s="16"/>
      <c r="E22" s="16"/>
      <c r="F22" s="16"/>
      <c r="G22" s="16"/>
      <c r="H22" s="17"/>
      <c r="I22" s="13"/>
      <c r="J22" s="61"/>
      <c r="K22" s="113">
        <f>SUM(K20,K21)</f>
        <v>15653.34</v>
      </c>
      <c r="L22" s="114"/>
      <c r="N22" s="77"/>
    </row>
    <row r="23" spans="1:14" ht="15.75">
      <c r="A23" s="22"/>
      <c r="B23" s="31"/>
      <c r="C23" s="31"/>
      <c r="D23" s="31"/>
      <c r="E23" s="31"/>
      <c r="F23" s="31"/>
      <c r="G23" s="31"/>
      <c r="H23" s="31"/>
      <c r="I23" s="22"/>
      <c r="J23" s="22"/>
      <c r="K23" s="32"/>
      <c r="L23" s="32"/>
      <c r="N23" s="77"/>
    </row>
    <row r="24" spans="1:14">
      <c r="A24" t="s">
        <v>31</v>
      </c>
      <c r="N24" s="78"/>
    </row>
    <row r="25" spans="1:14" ht="14.25" customHeight="1">
      <c r="A25" t="s">
        <v>85</v>
      </c>
      <c r="D25" s="2">
        <f>I4</f>
        <v>2014</v>
      </c>
      <c r="E25" t="s">
        <v>32</v>
      </c>
      <c r="G25" s="30">
        <f>K22-G11</f>
        <v>14434.14</v>
      </c>
      <c r="H25" t="s">
        <v>33</v>
      </c>
      <c r="N25" s="22"/>
    </row>
    <row r="26" spans="1:14" ht="15.75">
      <c r="A26" s="22"/>
      <c r="B26" s="31"/>
      <c r="C26" s="31"/>
      <c r="D26" s="31"/>
      <c r="E26" s="31"/>
      <c r="F26" s="31"/>
      <c r="G26" s="31"/>
      <c r="H26" s="31"/>
      <c r="I26" s="22"/>
      <c r="J26" s="22"/>
      <c r="K26" s="32"/>
      <c r="L26" s="32"/>
    </row>
    <row r="27" spans="1:14">
      <c r="A27" s="50" t="s">
        <v>59</v>
      </c>
      <c r="B27" s="2">
        <f>I4+1</f>
        <v>2015</v>
      </c>
      <c r="C27" t="s">
        <v>27</v>
      </c>
    </row>
    <row r="28" spans="1:14" ht="20.25" customHeight="1">
      <c r="A28" s="50" t="s">
        <v>28</v>
      </c>
    </row>
    <row r="29" spans="1:14">
      <c r="A29" s="50" t="s">
        <v>65</v>
      </c>
      <c r="J29" s="19">
        <v>30000</v>
      </c>
      <c r="K29" s="19" t="s">
        <v>8</v>
      </c>
    </row>
    <row r="30" spans="1:14">
      <c r="A30" s="50" t="s">
        <v>66</v>
      </c>
      <c r="J30" s="19">
        <v>1200</v>
      </c>
      <c r="K30" s="19" t="s">
        <v>8</v>
      </c>
    </row>
    <row r="31" spans="1:14">
      <c r="A31" s="50" t="s">
        <v>60</v>
      </c>
      <c r="J31" s="19">
        <v>1500</v>
      </c>
      <c r="K31" s="19" t="s">
        <v>8</v>
      </c>
    </row>
    <row r="32" spans="1:14">
      <c r="A32" s="50" t="s">
        <v>67</v>
      </c>
      <c r="J32" s="19">
        <v>6000</v>
      </c>
      <c r="K32" s="19" t="s">
        <v>8</v>
      </c>
    </row>
    <row r="33" spans="1:11">
      <c r="A33" s="50" t="s">
        <v>68</v>
      </c>
      <c r="J33" s="19">
        <v>5000</v>
      </c>
      <c r="K33" s="19" t="s">
        <v>8</v>
      </c>
    </row>
    <row r="34" spans="1:11">
      <c r="A34" s="50" t="s">
        <v>69</v>
      </c>
      <c r="J34" s="19">
        <v>5000</v>
      </c>
      <c r="K34" s="19" t="s">
        <v>8</v>
      </c>
    </row>
    <row r="35" spans="1:11">
      <c r="A35" s="50" t="s">
        <v>70</v>
      </c>
      <c r="J35" s="19">
        <v>20000</v>
      </c>
      <c r="K35" s="19" t="s">
        <v>8</v>
      </c>
    </row>
    <row r="36" spans="1:11">
      <c r="A36" s="50" t="s">
        <v>71</v>
      </c>
      <c r="J36" s="19">
        <v>30000</v>
      </c>
      <c r="K36" s="19" t="s">
        <v>8</v>
      </c>
    </row>
    <row r="37" spans="1:11">
      <c r="A37" s="23" t="s">
        <v>29</v>
      </c>
      <c r="J37" s="7">
        <f>SUM(J29:J36)</f>
        <v>98700</v>
      </c>
      <c r="K37" s="7" t="s">
        <v>30</v>
      </c>
    </row>
    <row r="38" spans="1:11">
      <c r="A38" s="50" t="s">
        <v>52</v>
      </c>
      <c r="B38" s="22"/>
      <c r="C38" s="22"/>
      <c r="D38" s="22"/>
      <c r="E38" s="22"/>
      <c r="F38" s="22"/>
      <c r="G38" s="22"/>
      <c r="H38" s="55"/>
      <c r="I38" s="22"/>
      <c r="J38" s="34">
        <f>G25</f>
        <v>14434.14</v>
      </c>
    </row>
    <row r="39" spans="1:11">
      <c r="A39" s="50" t="s">
        <v>72</v>
      </c>
      <c r="B39" s="52"/>
      <c r="C39" s="30">
        <f>J37+J38</f>
        <v>113134.14</v>
      </c>
      <c r="D39" s="52" t="s">
        <v>53</v>
      </c>
      <c r="E39" s="38">
        <v>2014</v>
      </c>
      <c r="F39" t="s">
        <v>54</v>
      </c>
      <c r="G39" s="39">
        <f>C39/(E6*4)</f>
        <v>5.8337015036198254</v>
      </c>
      <c r="H39" s="40" t="s">
        <v>55</v>
      </c>
      <c r="I39" t="s">
        <v>56</v>
      </c>
    </row>
    <row r="40" spans="1:11">
      <c r="A40" s="50"/>
      <c r="B40" s="52"/>
      <c r="C40" s="30"/>
      <c r="D40" s="52"/>
      <c r="E40" s="38"/>
      <c r="G40" s="39"/>
      <c r="H40" s="40"/>
    </row>
    <row r="41" spans="1:11">
      <c r="B41" t="s">
        <v>22</v>
      </c>
    </row>
    <row r="42" spans="1:11">
      <c r="B42" t="s">
        <v>20</v>
      </c>
      <c r="I42" t="s">
        <v>23</v>
      </c>
      <c r="K42" s="56"/>
    </row>
  </sheetData>
  <mergeCells count="22">
    <mergeCell ref="K22:L22"/>
    <mergeCell ref="B20:H20"/>
    <mergeCell ref="K20:L20"/>
    <mergeCell ref="B21:H21"/>
    <mergeCell ref="K21:L21"/>
    <mergeCell ref="B19:H19"/>
    <mergeCell ref="K19:L19"/>
    <mergeCell ref="B17:H17"/>
    <mergeCell ref="K17:L17"/>
    <mergeCell ref="B18:H18"/>
    <mergeCell ref="K18:L18"/>
    <mergeCell ref="B14:H14"/>
    <mergeCell ref="K14:L14"/>
    <mergeCell ref="B16:H16"/>
    <mergeCell ref="K16:L16"/>
    <mergeCell ref="B15:H15"/>
    <mergeCell ref="A2:L2"/>
    <mergeCell ref="A3:L3"/>
    <mergeCell ref="A7:B7"/>
    <mergeCell ref="A12:B12"/>
    <mergeCell ref="B13:H13"/>
    <mergeCell ref="K13:L13"/>
  </mergeCells>
  <pageMargins left="0.54" right="0.17" top="0.22" bottom="0.16" header="0.17" footer="0.16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E59"/>
  <sheetViews>
    <sheetView topLeftCell="A16" workbookViewId="0">
      <selection activeCell="O18" sqref="O18"/>
    </sheetView>
  </sheetViews>
  <sheetFormatPr defaultRowHeight="15"/>
  <cols>
    <col min="1" max="1" width="4.42578125" customWidth="1"/>
    <col min="2" max="2" width="8.28515625" customWidth="1"/>
    <col min="3" max="3" width="11.42578125" customWidth="1"/>
    <col min="4" max="4" width="8" customWidth="1"/>
    <col min="5" max="5" width="9.28515625" customWidth="1"/>
    <col min="7" max="7" width="12.140625" customWidth="1"/>
    <col min="8" max="8" width="7.85546875" customWidth="1"/>
    <col min="9" max="9" width="9" customWidth="1"/>
    <col min="10" max="10" width="10.42578125" customWidth="1"/>
    <col min="11" max="11" width="9.140625" style="19"/>
    <col min="12" max="12" width="4.42578125" style="19" customWidth="1"/>
  </cols>
  <sheetData>
    <row r="1" spans="1:31">
      <c r="L1" s="56" t="s">
        <v>73</v>
      </c>
    </row>
    <row r="2" spans="1:31" ht="18.75">
      <c r="A2" s="81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</row>
    <row r="3" spans="1:31" ht="18.75">
      <c r="A3" s="81" t="s">
        <v>1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</row>
    <row r="4" spans="1:31" ht="18" customHeight="1">
      <c r="A4" s="1"/>
      <c r="B4" s="3"/>
      <c r="C4" s="5" t="s">
        <v>2</v>
      </c>
      <c r="D4" s="21" t="s">
        <v>81</v>
      </c>
      <c r="E4" s="18" t="s">
        <v>80</v>
      </c>
      <c r="G4" s="18"/>
      <c r="H4" s="18"/>
      <c r="I4" s="62">
        <v>2015</v>
      </c>
      <c r="J4" s="18" t="s">
        <v>77</v>
      </c>
      <c r="P4" t="s">
        <v>91</v>
      </c>
    </row>
    <row r="5" spans="1:31" ht="18" customHeight="1">
      <c r="A5" s="1"/>
      <c r="B5" s="3"/>
      <c r="C5" s="5"/>
      <c r="D5" s="21"/>
      <c r="E5" s="18"/>
      <c r="G5" s="18"/>
      <c r="H5" s="18"/>
      <c r="I5" s="62"/>
      <c r="J5" s="18"/>
    </row>
    <row r="6" spans="1:31" ht="21.75" customHeight="1">
      <c r="A6" s="4" t="s">
        <v>58</v>
      </c>
      <c r="B6" s="2">
        <f>I4</f>
        <v>2015</v>
      </c>
      <c r="C6" t="s">
        <v>26</v>
      </c>
      <c r="D6" s="46" t="s">
        <v>82</v>
      </c>
      <c r="E6" s="30">
        <v>4848.3</v>
      </c>
      <c r="F6" t="s">
        <v>21</v>
      </c>
      <c r="P6" t="s">
        <v>92</v>
      </c>
    </row>
    <row r="7" spans="1:31" ht="15.75">
      <c r="A7" s="82"/>
      <c r="B7" s="82"/>
      <c r="C7" s="6" t="s">
        <v>3</v>
      </c>
      <c r="G7" s="24">
        <f>(A7-J8)</f>
        <v>0</v>
      </c>
      <c r="H7" s="2" t="s">
        <v>57</v>
      </c>
      <c r="I7" s="25" t="e">
        <f>(G7/A7)*100</f>
        <v>#DIV/0!</v>
      </c>
      <c r="J7" t="s">
        <v>4</v>
      </c>
      <c r="P7" t="s">
        <v>75</v>
      </c>
    </row>
    <row r="8" spans="1:31" ht="15.75">
      <c r="A8" t="s">
        <v>5</v>
      </c>
      <c r="J8" s="24"/>
      <c r="K8" s="19" t="s">
        <v>6</v>
      </c>
    </row>
    <row r="9" spans="1:31">
      <c r="A9" t="s">
        <v>7</v>
      </c>
    </row>
    <row r="10" spans="1:31">
      <c r="A10" s="20" t="s">
        <v>49</v>
      </c>
      <c r="B10" s="26"/>
      <c r="C10" s="27" t="s">
        <v>8</v>
      </c>
      <c r="D10" s="27"/>
      <c r="E10" s="44" t="s">
        <v>51</v>
      </c>
      <c r="F10" s="26"/>
      <c r="G10" s="27" t="s">
        <v>8</v>
      </c>
      <c r="H10" s="27"/>
      <c r="I10" s="28"/>
      <c r="J10" s="26"/>
    </row>
    <row r="11" spans="1:31">
      <c r="A11" s="20" t="s">
        <v>50</v>
      </c>
      <c r="B11" s="26"/>
      <c r="C11" s="27" t="s">
        <v>8</v>
      </c>
      <c r="D11" s="27"/>
      <c r="E11" s="28"/>
      <c r="F11" s="26"/>
      <c r="G11" s="27"/>
      <c r="H11" s="27"/>
      <c r="I11" s="28"/>
      <c r="J11" s="26"/>
    </row>
    <row r="12" spans="1:31">
      <c r="A12" s="20" t="s">
        <v>74</v>
      </c>
      <c r="B12" s="26"/>
      <c r="C12" s="27" t="s">
        <v>8</v>
      </c>
      <c r="D12" s="27"/>
      <c r="E12" s="28"/>
      <c r="F12" s="26"/>
      <c r="G12" s="27"/>
      <c r="H12" s="27"/>
      <c r="I12" s="28"/>
      <c r="J12" s="26"/>
    </row>
    <row r="13" spans="1:31">
      <c r="B13" s="26"/>
      <c r="C13" s="27"/>
      <c r="D13" s="27"/>
      <c r="E13" s="28"/>
      <c r="F13" s="26"/>
      <c r="G13" s="27"/>
      <c r="H13" s="27"/>
      <c r="I13" s="28"/>
      <c r="J13" s="26"/>
    </row>
    <row r="14" spans="1:31">
      <c r="A14" s="8" t="s">
        <v>25</v>
      </c>
      <c r="G14" s="29">
        <f>E6*6*12</f>
        <v>349077.60000000003</v>
      </c>
      <c r="H14" t="s">
        <v>9</v>
      </c>
    </row>
    <row r="15" spans="1:31" ht="15.75" thickBot="1">
      <c r="A15" s="83" t="e">
        <f>(G14*I7/100)</f>
        <v>#DIV/0!</v>
      </c>
      <c r="B15" s="83"/>
      <c r="C15" t="s">
        <v>11</v>
      </c>
    </row>
    <row r="16" spans="1:31">
      <c r="A16" s="9" t="s">
        <v>2</v>
      </c>
      <c r="B16" s="84" t="s">
        <v>17</v>
      </c>
      <c r="C16" s="85"/>
      <c r="D16" s="85"/>
      <c r="E16" s="85"/>
      <c r="F16" s="85"/>
      <c r="G16" s="85"/>
      <c r="H16" s="86"/>
      <c r="I16" s="9" t="s">
        <v>15</v>
      </c>
      <c r="J16" s="11" t="s">
        <v>14</v>
      </c>
      <c r="K16" s="87" t="s">
        <v>12</v>
      </c>
      <c r="L16" s="88"/>
      <c r="V16" s="22"/>
      <c r="W16" s="22"/>
      <c r="X16" s="22"/>
      <c r="Y16" s="22"/>
      <c r="Z16" s="22"/>
      <c r="AA16" s="22"/>
      <c r="AB16" s="22"/>
      <c r="AC16" s="22"/>
      <c r="AD16" s="22"/>
      <c r="AE16" s="22"/>
    </row>
    <row r="17" spans="1:31" ht="15.75" thickBot="1">
      <c r="A17" s="10" t="s">
        <v>10</v>
      </c>
      <c r="B17" s="89"/>
      <c r="C17" s="90"/>
      <c r="D17" s="90"/>
      <c r="E17" s="90"/>
      <c r="F17" s="90"/>
      <c r="G17" s="90"/>
      <c r="H17" s="91"/>
      <c r="I17" s="10" t="s">
        <v>16</v>
      </c>
      <c r="J17" s="12"/>
      <c r="K17" s="92" t="s">
        <v>13</v>
      </c>
      <c r="L17" s="93"/>
      <c r="V17" s="94"/>
      <c r="W17" s="94"/>
      <c r="X17" s="94"/>
      <c r="Y17" s="94"/>
      <c r="Z17" s="94"/>
      <c r="AA17" s="94"/>
      <c r="AB17" s="94"/>
      <c r="AC17" s="22"/>
      <c r="AD17" s="95"/>
      <c r="AE17" s="95"/>
    </row>
    <row r="18" spans="1:31" ht="15.75" thickBot="1">
      <c r="A18" s="13"/>
      <c r="B18" s="139" t="s">
        <v>94</v>
      </c>
      <c r="C18" s="140"/>
      <c r="D18" s="140"/>
      <c r="E18" s="140"/>
      <c r="F18" s="140"/>
      <c r="G18" s="140"/>
      <c r="H18" s="140"/>
      <c r="I18" s="71"/>
      <c r="J18" s="71"/>
      <c r="K18" s="141">
        <f>'2014 год '!G25</f>
        <v>14434.14</v>
      </c>
      <c r="L18" s="142"/>
      <c r="U18" s="68"/>
      <c r="V18" s="45"/>
      <c r="W18" s="45"/>
      <c r="X18" s="45"/>
      <c r="Y18" s="45"/>
      <c r="Z18" s="45"/>
      <c r="AA18" s="45"/>
      <c r="AB18" s="45"/>
      <c r="AC18" s="22"/>
      <c r="AD18" s="96"/>
      <c r="AE18" s="96"/>
    </row>
    <row r="19" spans="1:31">
      <c r="A19" s="36">
        <v>3</v>
      </c>
      <c r="B19" s="107"/>
      <c r="C19" s="94"/>
      <c r="D19" s="94"/>
      <c r="E19" s="94"/>
      <c r="F19" s="94"/>
      <c r="G19" s="94"/>
      <c r="H19" s="94"/>
      <c r="I19" s="14"/>
      <c r="J19" s="58"/>
      <c r="K19" s="108"/>
      <c r="L19" s="109"/>
      <c r="N19" t="s">
        <v>84</v>
      </c>
      <c r="V19" s="64"/>
      <c r="W19" s="64"/>
      <c r="X19" s="64"/>
      <c r="Y19" s="64"/>
      <c r="Z19" s="64"/>
      <c r="AA19" s="64"/>
      <c r="AB19" s="64"/>
      <c r="AC19" s="22"/>
      <c r="AD19" s="67"/>
      <c r="AE19" s="67"/>
    </row>
    <row r="20" spans="1:31">
      <c r="A20" s="36">
        <v>4</v>
      </c>
      <c r="B20" s="110"/>
      <c r="C20" s="111"/>
      <c r="D20" s="111"/>
      <c r="E20" s="111"/>
      <c r="F20" s="111"/>
      <c r="G20" s="111"/>
      <c r="H20" s="112"/>
      <c r="I20" s="41"/>
      <c r="J20" s="59"/>
      <c r="K20" s="105"/>
      <c r="L20" s="106"/>
      <c r="N20" t="s">
        <v>86</v>
      </c>
      <c r="V20" s="64"/>
      <c r="W20" s="64"/>
      <c r="X20" s="64"/>
      <c r="Y20" s="64"/>
      <c r="Z20" s="64"/>
      <c r="AA20" s="64"/>
      <c r="AB20" s="64"/>
      <c r="AC20" s="22"/>
      <c r="AD20" s="65"/>
      <c r="AE20" s="65"/>
    </row>
    <row r="21" spans="1:31">
      <c r="A21" s="36">
        <v>5</v>
      </c>
      <c r="B21" s="97"/>
      <c r="C21" s="98"/>
      <c r="D21" s="98"/>
      <c r="E21" s="98"/>
      <c r="F21" s="98"/>
      <c r="G21" s="98"/>
      <c r="H21" s="99"/>
      <c r="I21" s="14"/>
      <c r="J21" s="37"/>
      <c r="K21" s="105"/>
      <c r="L21" s="106"/>
      <c r="N21" t="s">
        <v>87</v>
      </c>
      <c r="Q21" s="27"/>
      <c r="R21" s="47"/>
      <c r="V21" s="22"/>
      <c r="W21" s="22"/>
      <c r="X21" s="22"/>
      <c r="Y21" s="22"/>
      <c r="Z21" s="22"/>
      <c r="AA21" s="22"/>
      <c r="AB21" s="22"/>
      <c r="AC21" s="22"/>
      <c r="AD21" s="22"/>
      <c r="AE21" s="22"/>
    </row>
    <row r="22" spans="1:31">
      <c r="A22" s="36">
        <v>6</v>
      </c>
      <c r="B22" s="97"/>
      <c r="C22" s="98"/>
      <c r="D22" s="98"/>
      <c r="E22" s="98"/>
      <c r="F22" s="98"/>
      <c r="G22" s="98"/>
      <c r="H22" s="98"/>
      <c r="I22" s="14"/>
      <c r="J22" s="37"/>
      <c r="K22" s="105"/>
      <c r="L22" s="106"/>
      <c r="N22" t="s">
        <v>88</v>
      </c>
      <c r="V22" s="64"/>
      <c r="W22" s="64"/>
      <c r="X22" s="64"/>
      <c r="Y22" s="64"/>
      <c r="Z22" s="64"/>
      <c r="AA22" s="64"/>
      <c r="AB22" s="64"/>
      <c r="AC22" s="22"/>
      <c r="AD22" s="65"/>
      <c r="AE22" s="65"/>
    </row>
    <row r="23" spans="1:31">
      <c r="A23" s="36">
        <v>7</v>
      </c>
      <c r="B23" s="97"/>
      <c r="C23" s="98"/>
      <c r="D23" s="98"/>
      <c r="E23" s="98"/>
      <c r="F23" s="98"/>
      <c r="G23" s="98"/>
      <c r="H23" s="99"/>
      <c r="I23" s="14"/>
      <c r="J23" s="37"/>
      <c r="K23" s="100"/>
      <c r="L23" s="101"/>
      <c r="N23" s="35" t="s">
        <v>89</v>
      </c>
      <c r="V23" s="64"/>
      <c r="W23" s="64"/>
      <c r="X23" s="64"/>
      <c r="Y23" s="64"/>
      <c r="Z23" s="64"/>
      <c r="AA23" s="64"/>
      <c r="AB23" s="64"/>
      <c r="AC23" s="22"/>
      <c r="AD23" s="65"/>
      <c r="AE23" s="65"/>
    </row>
    <row r="24" spans="1:31">
      <c r="A24" s="36">
        <v>8</v>
      </c>
      <c r="B24" s="97"/>
      <c r="C24" s="98"/>
      <c r="D24" s="98"/>
      <c r="E24" s="98"/>
      <c r="F24" s="98"/>
      <c r="G24" s="98"/>
      <c r="H24" s="99"/>
      <c r="I24" s="14"/>
      <c r="J24" s="57"/>
      <c r="K24" s="105"/>
      <c r="L24" s="106"/>
      <c r="N24" t="s">
        <v>90</v>
      </c>
      <c r="V24" s="64"/>
      <c r="W24" s="64"/>
      <c r="X24" s="64"/>
      <c r="Y24" s="64"/>
      <c r="Z24" s="64"/>
      <c r="AA24" s="64"/>
      <c r="AB24" s="64"/>
      <c r="AC24" s="22"/>
      <c r="AD24" s="65"/>
      <c r="AE24" s="65"/>
    </row>
    <row r="25" spans="1:31">
      <c r="A25" s="36">
        <v>9</v>
      </c>
      <c r="B25" s="97"/>
      <c r="C25" s="98"/>
      <c r="D25" s="98"/>
      <c r="E25" s="98"/>
      <c r="F25" s="98"/>
      <c r="G25" s="98"/>
      <c r="H25" s="99"/>
      <c r="I25" s="14"/>
      <c r="J25" s="37"/>
      <c r="K25" s="105"/>
      <c r="L25" s="106"/>
      <c r="N25" t="s">
        <v>93</v>
      </c>
      <c r="V25" s="64"/>
      <c r="W25" s="64"/>
      <c r="X25" s="64"/>
      <c r="Y25" s="64"/>
      <c r="Z25" s="64"/>
      <c r="AA25" s="64"/>
      <c r="AB25" s="64"/>
      <c r="AC25" s="22"/>
      <c r="AD25" s="65"/>
      <c r="AE25" s="65"/>
    </row>
    <row r="26" spans="1:31">
      <c r="A26" s="36">
        <v>10</v>
      </c>
      <c r="B26" s="107"/>
      <c r="C26" s="138"/>
      <c r="D26" s="138"/>
      <c r="E26" s="138"/>
      <c r="F26" s="138"/>
      <c r="G26" s="138"/>
      <c r="H26" s="116"/>
      <c r="I26" s="14"/>
      <c r="J26" s="37"/>
      <c r="K26" s="105"/>
      <c r="L26" s="106"/>
      <c r="V26" s="94"/>
      <c r="W26" s="94"/>
      <c r="X26" s="94"/>
      <c r="Y26" s="94"/>
      <c r="Z26" s="94"/>
      <c r="AA26" s="94"/>
      <c r="AB26" s="94"/>
      <c r="AC26" s="22"/>
      <c r="AD26" s="95"/>
      <c r="AE26" s="95"/>
    </row>
    <row r="27" spans="1:31">
      <c r="A27" s="36">
        <v>11</v>
      </c>
      <c r="B27" s="135"/>
      <c r="C27" s="136"/>
      <c r="D27" s="136"/>
      <c r="E27" s="136"/>
      <c r="F27" s="136"/>
      <c r="G27" s="136"/>
      <c r="H27" s="137"/>
      <c r="I27" s="41"/>
      <c r="J27" s="59"/>
      <c r="K27" s="100"/>
      <c r="L27" s="101"/>
      <c r="V27" s="64"/>
      <c r="W27" s="64"/>
      <c r="X27" s="64"/>
      <c r="Y27" s="64"/>
      <c r="Z27" s="64"/>
      <c r="AA27" s="64"/>
      <c r="AB27" s="64"/>
      <c r="AC27" s="22"/>
      <c r="AD27" s="65"/>
      <c r="AE27" s="65"/>
    </row>
    <row r="28" spans="1:31">
      <c r="A28" s="36">
        <v>12</v>
      </c>
      <c r="B28" s="97"/>
      <c r="C28" s="98"/>
      <c r="D28" s="98"/>
      <c r="E28" s="98"/>
      <c r="F28" s="98"/>
      <c r="G28" s="98"/>
      <c r="H28" s="99"/>
      <c r="I28" s="14"/>
      <c r="J28" s="38"/>
      <c r="K28" s="100"/>
      <c r="L28" s="101"/>
      <c r="M28" s="27"/>
      <c r="N28" s="27"/>
      <c r="O28" s="27"/>
      <c r="P28" s="27"/>
      <c r="V28" s="64"/>
      <c r="W28" s="64"/>
      <c r="X28" s="64"/>
      <c r="Y28" s="64"/>
      <c r="Z28" s="64"/>
      <c r="AA28" s="64"/>
      <c r="AB28" s="64"/>
      <c r="AC28" s="22"/>
      <c r="AD28" s="65"/>
      <c r="AE28" s="65"/>
    </row>
    <row r="29" spans="1:31" ht="15.75" customHeight="1">
      <c r="A29" s="70"/>
      <c r="B29" s="107" t="s">
        <v>18</v>
      </c>
      <c r="C29" s="94"/>
      <c r="D29" s="94"/>
      <c r="E29" s="94"/>
      <c r="F29" s="94"/>
      <c r="G29" s="94"/>
      <c r="H29" s="116"/>
      <c r="I29" s="14"/>
      <c r="J29" s="57"/>
      <c r="K29" s="105">
        <f>SUM(K18:L28)</f>
        <v>14434.14</v>
      </c>
      <c r="L29" s="106"/>
    </row>
    <row r="30" spans="1:31" ht="15.75" thickBot="1">
      <c r="A30" s="70"/>
      <c r="B30" s="117" t="s">
        <v>61</v>
      </c>
      <c r="C30" s="118"/>
      <c r="D30" s="118"/>
      <c r="E30" s="118"/>
      <c r="F30" s="118"/>
      <c r="G30" s="118"/>
      <c r="H30" s="119"/>
      <c r="I30" s="33"/>
      <c r="J30" s="60"/>
      <c r="K30" s="120">
        <f>K29*0.14</f>
        <v>2020.7796000000001</v>
      </c>
      <c r="L30" s="121"/>
      <c r="V30" s="64"/>
      <c r="W30" s="64"/>
      <c r="X30" s="64"/>
      <c r="Y30" s="64"/>
      <c r="Z30" s="64"/>
      <c r="AA30" s="64"/>
      <c r="AB30" s="64"/>
      <c r="AC30" s="22"/>
      <c r="AD30" s="65"/>
      <c r="AE30" s="65"/>
    </row>
    <row r="31" spans="1:31" ht="16.5" thickBot="1">
      <c r="A31" s="13"/>
      <c r="B31" s="15" t="s">
        <v>19</v>
      </c>
      <c r="C31" s="16"/>
      <c r="D31" s="16"/>
      <c r="E31" s="16"/>
      <c r="F31" s="16"/>
      <c r="G31" s="16"/>
      <c r="H31" s="17"/>
      <c r="I31" s="13"/>
      <c r="J31" s="61"/>
      <c r="K31" s="113">
        <f>SUM(K29,K30)</f>
        <v>16454.919600000001</v>
      </c>
      <c r="L31" s="114"/>
      <c r="V31" s="22"/>
      <c r="W31" s="22"/>
      <c r="X31" s="22"/>
      <c r="Y31" s="22"/>
      <c r="Z31" s="22"/>
      <c r="AA31" s="22"/>
      <c r="AB31" s="22"/>
      <c r="AC31" s="22"/>
      <c r="AD31" s="95"/>
      <c r="AE31" s="115"/>
    </row>
    <row r="32" spans="1:31" ht="15.75">
      <c r="A32" s="22"/>
      <c r="B32" s="31"/>
      <c r="C32" s="31"/>
      <c r="D32" s="31"/>
      <c r="E32" s="31"/>
      <c r="F32" s="31"/>
      <c r="G32" s="31"/>
      <c r="H32" s="31"/>
      <c r="I32" s="22"/>
      <c r="J32" s="22"/>
      <c r="K32" s="32"/>
      <c r="L32" s="32"/>
      <c r="R32" s="68"/>
      <c r="V32" s="22"/>
      <c r="W32" s="22"/>
      <c r="X32" s="22"/>
      <c r="Y32" s="22"/>
      <c r="Z32" s="22"/>
      <c r="AA32" s="22"/>
      <c r="AB32" s="22"/>
      <c r="AC32" s="22"/>
      <c r="AD32" s="115"/>
      <c r="AE32" s="115"/>
    </row>
    <row r="33" spans="1:31">
      <c r="A33" t="s">
        <v>31</v>
      </c>
      <c r="V33" s="22"/>
      <c r="W33" s="22"/>
      <c r="X33" s="22"/>
      <c r="Y33" s="22"/>
      <c r="Z33" s="22"/>
      <c r="AA33" s="22"/>
      <c r="AB33" s="22"/>
      <c r="AC33" s="22"/>
      <c r="AD33" s="122"/>
      <c r="AE33" s="123"/>
    </row>
    <row r="34" spans="1:31" ht="14.25" customHeight="1">
      <c r="A34" t="s">
        <v>85</v>
      </c>
      <c r="D34" s="2">
        <f>I4</f>
        <v>2015</v>
      </c>
      <c r="E34" t="s">
        <v>32</v>
      </c>
      <c r="G34" s="30">
        <f>K31-G14</f>
        <v>-332622.68040000001</v>
      </c>
      <c r="H34" t="s">
        <v>33</v>
      </c>
      <c r="V34" s="22"/>
      <c r="W34" s="22"/>
      <c r="X34" s="34"/>
      <c r="Y34" s="22"/>
      <c r="Z34" s="22"/>
      <c r="AA34" s="22"/>
      <c r="AB34" s="22"/>
      <c r="AC34" s="22"/>
      <c r="AD34" s="22"/>
      <c r="AE34" s="22"/>
    </row>
    <row r="35" spans="1:31" ht="15.75" thickBot="1">
      <c r="A35" t="s">
        <v>48</v>
      </c>
      <c r="B35" s="2">
        <v>2013</v>
      </c>
      <c r="C35" t="s">
        <v>34</v>
      </c>
      <c r="V35" s="22"/>
      <c r="W35" s="22"/>
      <c r="X35" s="22"/>
      <c r="Y35" s="22"/>
      <c r="Z35" s="22"/>
      <c r="AA35" s="22"/>
      <c r="AB35" s="22"/>
      <c r="AC35" s="22"/>
      <c r="AD35" s="22"/>
      <c r="AE35" s="22"/>
    </row>
    <row r="36" spans="1:31">
      <c r="A36" s="63" t="s">
        <v>2</v>
      </c>
      <c r="B36" s="124" t="s">
        <v>35</v>
      </c>
      <c r="C36" s="125"/>
      <c r="D36" s="125"/>
      <c r="E36" s="125"/>
      <c r="F36" s="124" t="s">
        <v>20</v>
      </c>
      <c r="G36" s="125"/>
      <c r="H36" s="126"/>
      <c r="I36" s="124" t="s">
        <v>36</v>
      </c>
      <c r="J36" s="125"/>
      <c r="K36" s="125"/>
      <c r="L36" s="126"/>
    </row>
    <row r="37" spans="1:31" ht="15.75" thickBot="1">
      <c r="A37" s="51"/>
      <c r="B37" s="127"/>
      <c r="C37" s="128"/>
      <c r="D37" s="128"/>
      <c r="E37" s="128"/>
      <c r="F37" s="127"/>
      <c r="G37" s="128"/>
      <c r="H37" s="129"/>
      <c r="I37" s="127"/>
      <c r="J37" s="128"/>
      <c r="K37" s="128"/>
      <c r="L37" s="129"/>
    </row>
    <row r="38" spans="1:31">
      <c r="A38" s="42" t="s">
        <v>37</v>
      </c>
      <c r="B38" s="130" t="s">
        <v>38</v>
      </c>
      <c r="C38" s="131"/>
      <c r="D38" s="131"/>
      <c r="E38" s="132"/>
      <c r="F38" s="102" t="s">
        <v>83</v>
      </c>
      <c r="G38" s="103"/>
      <c r="H38" s="104"/>
      <c r="I38" s="102" t="s">
        <v>76</v>
      </c>
      <c r="J38" s="103"/>
      <c r="K38" s="103"/>
      <c r="L38" s="104"/>
    </row>
    <row r="39" spans="1:31">
      <c r="A39" s="41" t="s">
        <v>39</v>
      </c>
      <c r="B39" s="107" t="s">
        <v>40</v>
      </c>
      <c r="C39" s="94"/>
      <c r="D39" s="94"/>
      <c r="E39" s="116"/>
      <c r="F39" s="133" t="s">
        <v>78</v>
      </c>
      <c r="G39" s="115"/>
      <c r="H39" s="134"/>
      <c r="I39" s="133" t="s">
        <v>41</v>
      </c>
      <c r="J39" s="115"/>
      <c r="K39" s="115"/>
      <c r="L39" s="134"/>
      <c r="N39">
        <v>11.2</v>
      </c>
    </row>
    <row r="40" spans="1:31">
      <c r="A40" s="41" t="s">
        <v>42</v>
      </c>
      <c r="B40" s="107" t="s">
        <v>45</v>
      </c>
      <c r="C40" s="94"/>
      <c r="D40" s="94"/>
      <c r="E40" s="116"/>
      <c r="F40" s="133" t="s">
        <v>79</v>
      </c>
      <c r="G40" s="115"/>
      <c r="H40" s="134"/>
      <c r="I40" s="133" t="s">
        <v>62</v>
      </c>
      <c r="J40" s="115"/>
      <c r="K40" s="115"/>
      <c r="L40" s="134"/>
    </row>
    <row r="41" spans="1:31">
      <c r="A41" s="41" t="s">
        <v>43</v>
      </c>
      <c r="B41" s="107" t="s">
        <v>46</v>
      </c>
      <c r="C41" s="94"/>
      <c r="D41" s="94"/>
      <c r="E41" s="116"/>
      <c r="F41" s="133" t="s">
        <v>79</v>
      </c>
      <c r="G41" s="115"/>
      <c r="H41" s="134"/>
      <c r="I41" s="133" t="s">
        <v>63</v>
      </c>
      <c r="J41" s="115"/>
      <c r="K41" s="115"/>
      <c r="L41" s="134"/>
    </row>
    <row r="42" spans="1:31" ht="15.75" thickBot="1">
      <c r="A42" s="43" t="s">
        <v>44</v>
      </c>
      <c r="B42" s="117" t="s">
        <v>47</v>
      </c>
      <c r="C42" s="118"/>
      <c r="D42" s="118"/>
      <c r="E42" s="119"/>
      <c r="F42" s="89" t="s">
        <v>79</v>
      </c>
      <c r="G42" s="90"/>
      <c r="H42" s="91"/>
      <c r="I42" s="89" t="s">
        <v>64</v>
      </c>
      <c r="J42" s="90"/>
      <c r="K42" s="90"/>
      <c r="L42" s="91"/>
    </row>
    <row r="43" spans="1:31" ht="15.75">
      <c r="A43" s="22"/>
      <c r="B43" s="31"/>
      <c r="C43" s="31"/>
      <c r="D43" s="31"/>
      <c r="E43" s="31"/>
      <c r="F43" s="31"/>
      <c r="G43" s="31"/>
      <c r="H43" s="31"/>
      <c r="I43" s="22"/>
      <c r="J43" s="22"/>
      <c r="K43" s="32"/>
      <c r="L43" s="32"/>
    </row>
    <row r="44" spans="1:31">
      <c r="A44" s="66" t="s">
        <v>59</v>
      </c>
      <c r="B44" s="2">
        <f>I4+1</f>
        <v>2016</v>
      </c>
      <c r="C44" t="s">
        <v>27</v>
      </c>
    </row>
    <row r="45" spans="1:31" ht="20.25" customHeight="1">
      <c r="A45" s="66" t="s">
        <v>28</v>
      </c>
    </row>
    <row r="46" spans="1:31">
      <c r="A46" s="66" t="s">
        <v>65</v>
      </c>
      <c r="J46" s="19">
        <v>30000</v>
      </c>
      <c r="K46" s="19" t="s">
        <v>8</v>
      </c>
    </row>
    <row r="47" spans="1:31">
      <c r="A47" s="66" t="s">
        <v>66</v>
      </c>
      <c r="J47" s="19">
        <v>1200</v>
      </c>
      <c r="K47" s="19" t="s">
        <v>8</v>
      </c>
    </row>
    <row r="48" spans="1:31">
      <c r="A48" s="66" t="s">
        <v>60</v>
      </c>
      <c r="J48" s="19">
        <v>1500</v>
      </c>
      <c r="K48" s="19" t="s">
        <v>8</v>
      </c>
    </row>
    <row r="49" spans="1:11">
      <c r="A49" s="66" t="s">
        <v>67</v>
      </c>
      <c r="J49" s="19">
        <v>6000</v>
      </c>
      <c r="K49" s="19" t="s">
        <v>8</v>
      </c>
    </row>
    <row r="50" spans="1:11">
      <c r="A50" s="66" t="s">
        <v>68</v>
      </c>
      <c r="J50" s="19">
        <v>5000</v>
      </c>
      <c r="K50" s="19" t="s">
        <v>8</v>
      </c>
    </row>
    <row r="51" spans="1:11">
      <c r="A51" s="66" t="s">
        <v>69</v>
      </c>
      <c r="J51" s="19">
        <v>5000</v>
      </c>
      <c r="K51" s="19" t="s">
        <v>8</v>
      </c>
    </row>
    <row r="52" spans="1:11">
      <c r="A52" s="66" t="s">
        <v>70</v>
      </c>
      <c r="J52" s="19">
        <v>20000</v>
      </c>
      <c r="K52" s="19" t="s">
        <v>8</v>
      </c>
    </row>
    <row r="53" spans="1:11">
      <c r="A53" s="66" t="s">
        <v>71</v>
      </c>
      <c r="J53" s="19">
        <v>30000</v>
      </c>
      <c r="K53" s="19" t="s">
        <v>8</v>
      </c>
    </row>
    <row r="54" spans="1:11">
      <c r="A54" s="23" t="s">
        <v>29</v>
      </c>
      <c r="J54" s="7">
        <f>SUM(J46:J53)</f>
        <v>98700</v>
      </c>
      <c r="K54" s="7" t="s">
        <v>30</v>
      </c>
    </row>
    <row r="55" spans="1:11">
      <c r="A55" s="66" t="s">
        <v>52</v>
      </c>
      <c r="B55" s="22"/>
      <c r="C55" s="22"/>
      <c r="D55" s="22"/>
      <c r="E55" s="22"/>
      <c r="F55" s="22"/>
      <c r="G55" s="22"/>
      <c r="H55" s="69"/>
      <c r="I55" s="22"/>
      <c r="J55" s="34">
        <f>G34</f>
        <v>-332622.68040000001</v>
      </c>
    </row>
    <row r="56" spans="1:11">
      <c r="A56" s="66" t="s">
        <v>72</v>
      </c>
      <c r="B56" s="68"/>
      <c r="C56" s="30">
        <f>J54+J55</f>
        <v>-233922.68040000001</v>
      </c>
      <c r="D56" s="68" t="s">
        <v>53</v>
      </c>
      <c r="E56" s="38">
        <v>2014</v>
      </c>
      <c r="F56" t="s">
        <v>54</v>
      </c>
      <c r="G56" s="39">
        <f>C56/(E6*4)</f>
        <v>-12.062098075614132</v>
      </c>
      <c r="H56" s="40" t="s">
        <v>55</v>
      </c>
      <c r="I56" t="s">
        <v>56</v>
      </c>
    </row>
    <row r="57" spans="1:11">
      <c r="A57" s="66"/>
      <c r="B57" s="68"/>
      <c r="C57" s="30"/>
      <c r="D57" s="68"/>
      <c r="E57" s="38"/>
      <c r="G57" s="39"/>
      <c r="H57" s="40"/>
    </row>
    <row r="58" spans="1:11">
      <c r="B58" t="s">
        <v>22</v>
      </c>
    </row>
    <row r="59" spans="1:11">
      <c r="B59" t="s">
        <v>20</v>
      </c>
      <c r="I59" t="s">
        <v>23</v>
      </c>
      <c r="K59" s="56" t="s">
        <v>73</v>
      </c>
    </row>
  </sheetData>
  <mergeCells count="64">
    <mergeCell ref="A2:L2"/>
    <mergeCell ref="A3:L3"/>
    <mergeCell ref="A7:B7"/>
    <mergeCell ref="A15:B15"/>
    <mergeCell ref="B16:H16"/>
    <mergeCell ref="K16:L16"/>
    <mergeCell ref="B17:H17"/>
    <mergeCell ref="K17:L17"/>
    <mergeCell ref="V17:AB17"/>
    <mergeCell ref="AD17:AE17"/>
    <mergeCell ref="B18:H18"/>
    <mergeCell ref="K18:L18"/>
    <mergeCell ref="AD18:AE18"/>
    <mergeCell ref="B19:H19"/>
    <mergeCell ref="K19:L19"/>
    <mergeCell ref="B20:H20"/>
    <mergeCell ref="K20:L20"/>
    <mergeCell ref="B21:H21"/>
    <mergeCell ref="K21:L21"/>
    <mergeCell ref="AD26:AE26"/>
    <mergeCell ref="B22:H22"/>
    <mergeCell ref="K22:L22"/>
    <mergeCell ref="B23:H23"/>
    <mergeCell ref="K23:L23"/>
    <mergeCell ref="B24:H24"/>
    <mergeCell ref="K24:L24"/>
    <mergeCell ref="B25:H25"/>
    <mergeCell ref="K25:L25"/>
    <mergeCell ref="B26:H26"/>
    <mergeCell ref="K26:L26"/>
    <mergeCell ref="V26:AB26"/>
    <mergeCell ref="AD33:AE33"/>
    <mergeCell ref="B27:H27"/>
    <mergeCell ref="K27:L27"/>
    <mergeCell ref="B28:H28"/>
    <mergeCell ref="K28:L28"/>
    <mergeCell ref="B29:H29"/>
    <mergeCell ref="K29:L29"/>
    <mergeCell ref="B30:H30"/>
    <mergeCell ref="K30:L30"/>
    <mergeCell ref="K31:L31"/>
    <mergeCell ref="AD31:AE31"/>
    <mergeCell ref="AD32:AE32"/>
    <mergeCell ref="B36:E36"/>
    <mergeCell ref="F36:H36"/>
    <mergeCell ref="I36:L36"/>
    <mergeCell ref="B37:E37"/>
    <mergeCell ref="F37:H37"/>
    <mergeCell ref="I37:L37"/>
    <mergeCell ref="B38:E38"/>
    <mergeCell ref="F38:H38"/>
    <mergeCell ref="I38:L38"/>
    <mergeCell ref="B39:E39"/>
    <mergeCell ref="F39:H39"/>
    <mergeCell ref="I39:L39"/>
    <mergeCell ref="B42:E42"/>
    <mergeCell ref="F42:H42"/>
    <mergeCell ref="I42:L42"/>
    <mergeCell ref="B40:E40"/>
    <mergeCell ref="F40:H40"/>
    <mergeCell ref="I40:L40"/>
    <mergeCell ref="B41:E41"/>
    <mergeCell ref="F41:H41"/>
    <mergeCell ref="I41:L41"/>
  </mergeCells>
  <pageMargins left="0.54" right="0.17" top="0.22" bottom="0.16" header="0.17" footer="0.16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2014 год </vt:lpstr>
      <vt:lpstr>2015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2015-03-25T14:08:30Z</dcterms:modified>
</cp:coreProperties>
</file>