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75" i="1"/>
  <c r="H74"/>
  <c r="J72"/>
  <c r="B65"/>
  <c r="B56"/>
  <c r="B46"/>
  <c r="D45"/>
  <c r="K38"/>
  <c r="K37"/>
  <c r="K36"/>
  <c r="K35"/>
  <c r="K34"/>
  <c r="K33"/>
  <c r="J33"/>
  <c r="K27"/>
  <c r="K22"/>
  <c r="K40" s="1"/>
  <c r="G17"/>
  <c r="G16"/>
  <c r="G15"/>
  <c r="G14"/>
  <c r="J13" s="1"/>
  <c r="G7"/>
  <c r="I7" s="1"/>
  <c r="A19" s="1"/>
  <c r="B6"/>
  <c r="K41" l="1"/>
  <c r="K42"/>
  <c r="K43" s="1"/>
  <c r="G45" s="1"/>
  <c r="K74" s="1"/>
  <c r="C75" s="1"/>
  <c r="H75" s="1"/>
  <c r="F58" s="1"/>
</calcChain>
</file>

<file path=xl/sharedStrings.xml><?xml version="1.0" encoding="utf-8"?>
<sst xmlns="http://schemas.openxmlformats.org/spreadsheetml/2006/main" count="160" uniqueCount="127">
  <si>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</si>
  <si>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</si>
  <si>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</si>
  <si>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</si>
  <si>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</t>
  </si>
  <si>
    <t xml:space="preserve">1. В </t>
  </si>
  <si>
    <t>г.   по дому</t>
  </si>
  <si>
    <t xml:space="preserve">   83    ( 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</si>
  <si>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</si>
  <si>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</si>
  <si>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</si>
  <si>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</si>
  <si>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</si>
  <si>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</si>
  <si>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</si>
  <si>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</si>
  <si>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</si>
  <si>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12 -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</si>
  <si>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25 - 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</si>
  <si>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</si>
  <si>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17 -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</si>
  <si>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26 -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</si>
  <si>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</si>
  <si>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</si>
  <si>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</si>
  <si>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</si>
  <si>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</si>
  <si>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</si>
  <si>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</si>
  <si>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</si>
  <si>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</si>
  <si>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</si>
  <si>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</si>
  <si>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</si>
  <si>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</si>
  <si>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</si>
  <si>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</si>
  <si>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</si>
  <si>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</si>
  <si>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Установка электромагнитного замка.</t>
  </si>
  <si>
    <t>шт.</t>
  </si>
  <si>
    <t>Монтаж реле временив щите наружного освищения (освещение корта)(2,34%)</t>
  </si>
  <si>
    <t>Монтаж дополнительного наружного освещения дороги(2,34%).</t>
  </si>
  <si>
    <t>Генеральная уборка подъезда в апреле.</t>
  </si>
  <si>
    <r>
      <t>м</t>
    </r>
    <r>
      <rPr>
        <sz val="11"/>
        <rFont val="Calibri"/>
        <family val="2"/>
        <charset val="204"/>
      </rPr>
      <t>²</t>
    </r>
  </si>
  <si>
    <t>Генеральная уборка подъезда в сентября.</t>
  </si>
  <si>
    <t>Ремонт наружного освещения (2,34%)</t>
  </si>
  <si>
    <t>м/час</t>
  </si>
  <si>
    <t>Изготовление таблички с номером дома.</t>
  </si>
  <si>
    <t>Информационная доска (в подъезде).</t>
  </si>
  <si>
    <t>Установка висячего замка на входе в подвал.</t>
  </si>
  <si>
    <t>Ремонт освешения в подвале (замена энергосберегающих ламп).</t>
  </si>
  <si>
    <t>Монтаж розеток в подвале.</t>
  </si>
  <si>
    <t>Покраска дорожных бордюр и разметка дорог вдоль домов.</t>
  </si>
  <si>
    <t xml:space="preserve">Монтаж насоса в ИТП. </t>
  </si>
  <si>
    <t>Замена манометров в ИТП (14,65%).</t>
  </si>
  <si>
    <t>Замена термометров в ИТП (14,65%).</t>
  </si>
  <si>
    <t>Плата за охранную сигнализацию ИТП (14,65%).</t>
  </si>
  <si>
    <t>мес.</t>
  </si>
  <si>
    <t>Изготовление крестовин для установки новогодних елок (2,34%)</t>
  </si>
  <si>
    <t>Установка новогодней елки (2,34%)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</si>
  <si>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</si>
  <si>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</si>
  <si>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</si>
  <si>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</si>
  <si>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</si>
  <si>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</si>
  <si>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</si>
  <si>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</si>
  <si>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</si>
  <si>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</si>
  <si>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</si>
  <si>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</si>
  <si>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</si>
  <si>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</si>
  <si>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</si>
  <si>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</si>
  <si>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</si>
  <si>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</si>
  <si>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</si>
  <si>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</si>
  <si>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</si>
  <si>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</si>
  <si>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</si>
  <si>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</si>
  <si>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</si>
  <si>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</si>
  <si>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</si>
  <si>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</si>
  <si>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</si>
  <si>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</si>
  <si>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</si>
  <si>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</si>
  <si>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</si>
  <si>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</si>
  <si>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</si>
  <si>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</si>
  <si>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</si>
  <si>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</si>
  <si>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</si>
  <si>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</si>
  <si>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11,20 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</si>
  <si>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</si>
  <si>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</si>
  <si>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</si>
  <si>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</si>
  <si>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</si>
  <si>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</si>
  <si>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</si>
  <si>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</si>
  <si>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</si>
  <si>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</si>
  <si>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</si>
  <si>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</si>
  <si>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</si>
  <si>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</si>
  <si>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-  установка новогодней елки </t>
  </si>
  <si>
    <t xml:space="preserve"> ИТОГО  ориентировочно:</t>
  </si>
  <si>
    <t>рублей</t>
  </si>
  <si>
    <t xml:space="preserve">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</si>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</sst>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8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6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" fillId="0" borderId="0" xfId="0" applyFont="1" applyFill="1" applyBorder="1"/>
    <xf numFmtId="4" fontId="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/>
    <xf numFmtId="0" fontId="7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4" fontId="7" fillId="0" borderId="0" xfId="0" applyNumberFormat="1" applyFont="1" applyFill="1"/>
    <xf numFmtId="0" fontId="1" fillId="0" borderId="0" xfId="0" applyFont="1" applyFill="1" applyAlignment="1"/>
    <xf numFmtId="0" fontId="5" fillId="0" borderId="0" xfId="0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" fillId="0" borderId="11" xfId="0" applyFont="1" applyFill="1" applyBorder="1" applyAlignment="1">
      <alignment horizontal="left"/>
    </xf>
    <xf numFmtId="4" fontId="1" fillId="0" borderId="2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164" fontId="1" fillId="0" borderId="1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left" wrapText="1"/>
    </xf>
    <xf numFmtId="0" fontId="1" fillId="0" borderId="1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5" fontId="1" fillId="0" borderId="9" xfId="0" applyNumberFormat="1" applyFont="1" applyFill="1" applyBorder="1" applyAlignment="1">
      <alignment horizontal="center"/>
    </xf>
    <xf numFmtId="4" fontId="7" fillId="0" borderId="10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0" fontId="1" fillId="0" borderId="5" xfId="0" applyFont="1" applyFill="1" applyBorder="1"/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right"/>
    </xf>
    <xf numFmtId="0" fontId="1" fillId="0" borderId="12" xfId="0" applyFont="1" applyFill="1" applyBorder="1"/>
    <xf numFmtId="0" fontId="7" fillId="0" borderId="13" xfId="0" applyFont="1" applyFill="1" applyBorder="1" applyAlignment="1"/>
    <xf numFmtId="0" fontId="7" fillId="0" borderId="14" xfId="0" applyFont="1" applyFill="1" applyBorder="1" applyAlignment="1"/>
    <xf numFmtId="0" fontId="7" fillId="0" borderId="15" xfId="0" applyFont="1" applyFill="1" applyBorder="1" applyAlignment="1"/>
    <xf numFmtId="4" fontId="6" fillId="0" borderId="6" xfId="0" applyNumberFormat="1" applyFont="1" applyFill="1" applyBorder="1" applyAlignment="1"/>
    <xf numFmtId="4" fontId="6" fillId="0" borderId="8" xfId="0" applyNumberFormat="1" applyFont="1" applyFill="1" applyBorder="1" applyAlignment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/>
    <xf numFmtId="1" fontId="1" fillId="0" borderId="0" xfId="0" applyNumberFormat="1" applyFont="1" applyFill="1" applyAlignment="1">
      <alignment horizontal="center"/>
    </xf>
    <xf numFmtId="0" fontId="9" fillId="0" borderId="0" xfId="1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8"/>
  <sheetViews>
    <sheetView tabSelected="1" workbookViewId="0">
      <selection activeCell="T15" sqref="T15"/>
    </sheetView>
  </sheetViews>
  <sheetFormatPr defaultRowHeight="15"/>
  <cols>
    <col min="1" max="1" width="5.7109375" style="1" customWidth="1"/>
    <col min="2" max="2" width="9.85546875" style="1" customWidth="1"/>
    <col min="3" max="3" width="11.42578125" style="1" customWidth="1"/>
    <col min="4" max="4" width="6.28515625" style="1" customWidth="1"/>
    <col min="5" max="5" width="7.7109375" style="1" customWidth="1"/>
    <col min="6" max="6" width="9.28515625" style="1" customWidth="1"/>
    <col min="7" max="7" width="12.42578125" style="1" customWidth="1"/>
    <col min="8" max="8" width="12.5703125" style="1" customWidth="1"/>
    <col min="9" max="9" width="9.42578125" style="1" customWidth="1"/>
    <col min="10" max="10" width="11.28515625" style="1" customWidth="1"/>
    <col min="11" max="11" width="10.42578125" style="1" customWidth="1"/>
    <col min="12" max="12" width="3.8554687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83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27">
        <v>637.9</v>
      </c>
      <c r="F6" s="1" t="s">
        <v>8</v>
      </c>
    </row>
    <row r="7" spans="1:12" ht="15.75">
      <c r="A7" s="11">
        <v>219903.43</v>
      </c>
      <c r="B7" s="11"/>
      <c r="C7" s="12" t="s">
        <v>9</v>
      </c>
      <c r="G7" s="13">
        <f>A7-J8</f>
        <v>206715.35</v>
      </c>
      <c r="H7" s="9" t="s">
        <v>10</v>
      </c>
      <c r="I7" s="14">
        <f>(G7/A7)*100</f>
        <v>94.00278567733119</v>
      </c>
      <c r="J7" s="1" t="s">
        <v>11</v>
      </c>
    </row>
    <row r="8" spans="1:12">
      <c r="A8" s="15" t="s">
        <v>12</v>
      </c>
      <c r="B8" s="15"/>
      <c r="C8" s="15"/>
      <c r="D8" s="15"/>
      <c r="E8" s="16"/>
      <c r="F8" s="16"/>
      <c r="G8" s="16"/>
      <c r="H8" s="16"/>
      <c r="I8" s="16"/>
      <c r="J8" s="17">
        <v>13188.08</v>
      </c>
      <c r="K8" s="15" t="s">
        <v>13</v>
      </c>
      <c r="L8" s="15"/>
    </row>
    <row r="9" spans="1:12">
      <c r="A9" s="15" t="s">
        <v>14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" t="s">
        <v>15</v>
      </c>
      <c r="B10" s="18">
        <v>25967.73</v>
      </c>
      <c r="C10" s="1" t="s">
        <v>16</v>
      </c>
      <c r="E10" s="19" t="s">
        <v>17</v>
      </c>
      <c r="F10" s="10">
        <v>17547.48</v>
      </c>
      <c r="G10" s="1" t="s">
        <v>16</v>
      </c>
      <c r="I10" s="19" t="s">
        <v>18</v>
      </c>
      <c r="J10" s="20">
        <v>11832.59</v>
      </c>
      <c r="K10" s="1" t="s">
        <v>16</v>
      </c>
    </row>
    <row r="11" spans="1:12">
      <c r="A11" s="1" t="s">
        <v>19</v>
      </c>
      <c r="B11" s="18">
        <v>11915.83</v>
      </c>
      <c r="C11" s="1" t="s">
        <v>16</v>
      </c>
      <c r="E11" s="19" t="s">
        <v>20</v>
      </c>
      <c r="F11" s="10">
        <v>19983.5</v>
      </c>
      <c r="G11" s="1" t="s">
        <v>16</v>
      </c>
      <c r="I11" s="19" t="s">
        <v>21</v>
      </c>
      <c r="J11" s="20">
        <v>17478.22</v>
      </c>
      <c r="K11" s="1" t="s">
        <v>16</v>
      </c>
    </row>
    <row r="12" spans="1:12">
      <c r="B12" s="18"/>
      <c r="E12" s="21"/>
      <c r="F12" s="18"/>
      <c r="I12" s="21"/>
      <c r="J12" s="18"/>
    </row>
    <row r="13" spans="1:12" ht="15.75">
      <c r="A13" s="1" t="s">
        <v>22</v>
      </c>
      <c r="J13" s="18">
        <f>G14+G15+G16+G17</f>
        <v>13188.08</v>
      </c>
      <c r="K13" s="22" t="s">
        <v>23</v>
      </c>
    </row>
    <row r="14" spans="1:12">
      <c r="A14" s="23" t="s">
        <v>24</v>
      </c>
      <c r="B14" s="1" t="s">
        <v>25</v>
      </c>
      <c r="G14" s="24">
        <f>(J8*43.5/100)</f>
        <v>5736.8148000000001</v>
      </c>
      <c r="H14" s="1" t="s">
        <v>16</v>
      </c>
    </row>
    <row r="15" spans="1:12">
      <c r="A15" s="23" t="s">
        <v>24</v>
      </c>
      <c r="B15" s="1" t="s">
        <v>26</v>
      </c>
      <c r="G15" s="24">
        <f>(J8*36.6/100)</f>
        <v>4826.8372799999997</v>
      </c>
      <c r="H15" s="1" t="s">
        <v>16</v>
      </c>
    </row>
    <row r="16" spans="1:12">
      <c r="A16" s="23" t="s">
        <v>24</v>
      </c>
      <c r="B16" s="1" t="s">
        <v>27</v>
      </c>
      <c r="G16" s="24">
        <f>(J8*12.5/100)</f>
        <v>1648.51</v>
      </c>
      <c r="H16" s="1" t="s">
        <v>16</v>
      </c>
      <c r="K16" s="12"/>
      <c r="L16" s="25"/>
    </row>
    <row r="17" spans="1:12">
      <c r="A17" s="23" t="s">
        <v>24</v>
      </c>
      <c r="B17" s="1" t="s">
        <v>28</v>
      </c>
      <c r="G17" s="24">
        <f>(J8*7.4/100)</f>
        <v>975.91791999999998</v>
      </c>
      <c r="H17" s="1" t="s">
        <v>16</v>
      </c>
    </row>
    <row r="18" spans="1:12">
      <c r="A18" s="26" t="s">
        <v>29</v>
      </c>
      <c r="G18" s="27">
        <v>34123.879999999997</v>
      </c>
      <c r="H18" s="1" t="s">
        <v>30</v>
      </c>
    </row>
    <row r="19" spans="1:12" ht="15.75" thickBot="1">
      <c r="A19" s="28">
        <f>G18*I7/100</f>
        <v>32077.39778118968</v>
      </c>
      <c r="B19" s="28"/>
      <c r="C19" s="1" t="s">
        <v>31</v>
      </c>
    </row>
    <row r="20" spans="1:12">
      <c r="A20" s="29" t="s">
        <v>2</v>
      </c>
      <c r="B20" s="30" t="s">
        <v>32</v>
      </c>
      <c r="C20" s="31"/>
      <c r="D20" s="31"/>
      <c r="E20" s="31"/>
      <c r="F20" s="31"/>
      <c r="G20" s="31"/>
      <c r="H20" s="32"/>
      <c r="I20" s="29" t="s">
        <v>33</v>
      </c>
      <c r="J20" s="33" t="s">
        <v>34</v>
      </c>
      <c r="K20" s="30" t="s">
        <v>35</v>
      </c>
      <c r="L20" s="32"/>
    </row>
    <row r="21" spans="1:12" ht="15.75" thickBot="1">
      <c r="A21" s="34" t="s">
        <v>36</v>
      </c>
      <c r="B21" s="35"/>
      <c r="C21" s="36"/>
      <c r="D21" s="36"/>
      <c r="E21" s="36"/>
      <c r="F21" s="36"/>
      <c r="G21" s="36"/>
      <c r="H21" s="37"/>
      <c r="I21" s="34" t="s">
        <v>37</v>
      </c>
      <c r="J21" s="38"/>
      <c r="K21" s="39" t="s">
        <v>38</v>
      </c>
      <c r="L21" s="40"/>
    </row>
    <row r="22" spans="1:12">
      <c r="A22" s="41">
        <v>1</v>
      </c>
      <c r="B22" s="42" t="s">
        <v>39</v>
      </c>
      <c r="C22" s="43"/>
      <c r="D22" s="43"/>
      <c r="E22" s="43"/>
      <c r="F22" s="43"/>
      <c r="G22" s="43"/>
      <c r="H22" s="44"/>
      <c r="I22" s="41" t="s">
        <v>40</v>
      </c>
      <c r="J22" s="41">
        <v>1</v>
      </c>
      <c r="K22" s="45">
        <f>65765/7</f>
        <v>9395</v>
      </c>
      <c r="L22" s="46"/>
    </row>
    <row r="23" spans="1:12">
      <c r="A23" s="41">
        <v>2</v>
      </c>
      <c r="B23" s="47" t="s">
        <v>41</v>
      </c>
      <c r="C23" s="48"/>
      <c r="D23" s="48"/>
      <c r="E23" s="48"/>
      <c r="F23" s="48"/>
      <c r="G23" s="48"/>
      <c r="H23" s="44"/>
      <c r="I23" s="49" t="s">
        <v>40</v>
      </c>
      <c r="J23" s="50">
        <v>1</v>
      </c>
      <c r="K23" s="51">
        <v>50</v>
      </c>
      <c r="L23" s="52"/>
    </row>
    <row r="24" spans="1:12">
      <c r="A24" s="41">
        <v>3</v>
      </c>
      <c r="B24" s="42" t="s">
        <v>42</v>
      </c>
      <c r="C24" s="43"/>
      <c r="D24" s="43"/>
      <c r="E24" s="43"/>
      <c r="F24" s="43"/>
      <c r="G24" s="43"/>
      <c r="H24" s="44"/>
      <c r="I24" s="41" t="s">
        <v>40</v>
      </c>
      <c r="J24" s="50">
        <v>13</v>
      </c>
      <c r="K24" s="51">
        <v>1330.3</v>
      </c>
      <c r="L24" s="52"/>
    </row>
    <row r="25" spans="1:12">
      <c r="A25" s="41">
        <v>4</v>
      </c>
      <c r="B25" s="47" t="s">
        <v>43</v>
      </c>
      <c r="C25" s="48"/>
      <c r="D25" s="48"/>
      <c r="E25" s="48"/>
      <c r="F25" s="48"/>
      <c r="G25" s="48"/>
      <c r="H25" s="44"/>
      <c r="I25" s="41" t="s">
        <v>44</v>
      </c>
      <c r="J25" s="53">
        <v>252</v>
      </c>
      <c r="K25" s="51">
        <v>1600</v>
      </c>
      <c r="L25" s="52"/>
    </row>
    <row r="26" spans="1:12">
      <c r="A26" s="41">
        <v>5</v>
      </c>
      <c r="B26" s="47" t="s">
        <v>45</v>
      </c>
      <c r="C26" s="48"/>
      <c r="D26" s="48"/>
      <c r="E26" s="48"/>
      <c r="F26" s="48"/>
      <c r="G26" s="48"/>
      <c r="H26" s="44"/>
      <c r="I26" s="41" t="s">
        <v>44</v>
      </c>
      <c r="J26" s="53">
        <v>252</v>
      </c>
      <c r="K26" s="51">
        <v>1600</v>
      </c>
      <c r="L26" s="52"/>
    </row>
    <row r="27" spans="1:12">
      <c r="A27" s="41">
        <v>6</v>
      </c>
      <c r="B27" s="42" t="s">
        <v>46</v>
      </c>
      <c r="C27" s="54"/>
      <c r="D27" s="54"/>
      <c r="E27" s="54"/>
      <c r="F27" s="54"/>
      <c r="G27" s="54"/>
      <c r="H27" s="55"/>
      <c r="I27" s="56" t="s">
        <v>47</v>
      </c>
      <c r="J27" s="53">
        <v>2</v>
      </c>
      <c r="K27" s="51">
        <f>1100*0.0234</f>
        <v>25.740000000000002</v>
      </c>
      <c r="L27" s="52"/>
    </row>
    <row r="28" spans="1:12">
      <c r="A28" s="41">
        <v>7</v>
      </c>
      <c r="B28" s="47" t="s">
        <v>48</v>
      </c>
      <c r="C28" s="43"/>
      <c r="D28" s="43"/>
      <c r="E28" s="43"/>
      <c r="F28" s="43"/>
      <c r="G28" s="43"/>
      <c r="H28" s="44"/>
      <c r="I28" s="41" t="s">
        <v>40</v>
      </c>
      <c r="J28" s="41">
        <v>1</v>
      </c>
      <c r="K28" s="51">
        <v>110</v>
      </c>
      <c r="L28" s="52"/>
    </row>
    <row r="29" spans="1:12">
      <c r="A29" s="41">
        <v>8</v>
      </c>
      <c r="B29" s="47" t="s">
        <v>49</v>
      </c>
      <c r="C29" s="43"/>
      <c r="D29" s="43"/>
      <c r="E29" s="43"/>
      <c r="F29" s="43"/>
      <c r="G29" s="43"/>
      <c r="H29" s="44"/>
      <c r="I29" s="41" t="s">
        <v>40</v>
      </c>
      <c r="J29" s="41">
        <v>1</v>
      </c>
      <c r="K29" s="51">
        <v>2450</v>
      </c>
      <c r="L29" s="52"/>
    </row>
    <row r="30" spans="1:12">
      <c r="A30" s="41">
        <v>9</v>
      </c>
      <c r="B30" s="47" t="s">
        <v>50</v>
      </c>
      <c r="C30" s="43"/>
      <c r="D30" s="43"/>
      <c r="E30" s="43"/>
      <c r="F30" s="43"/>
      <c r="G30" s="43"/>
      <c r="H30" s="44"/>
      <c r="I30" s="41" t="s">
        <v>40</v>
      </c>
      <c r="J30" s="41">
        <v>1</v>
      </c>
      <c r="K30" s="51">
        <v>278</v>
      </c>
      <c r="L30" s="52"/>
    </row>
    <row r="31" spans="1:12">
      <c r="A31" s="41">
        <v>10</v>
      </c>
      <c r="B31" s="47" t="s">
        <v>51</v>
      </c>
      <c r="C31" s="48"/>
      <c r="D31" s="48"/>
      <c r="E31" s="48"/>
      <c r="F31" s="48"/>
      <c r="G31" s="48"/>
      <c r="H31" s="44"/>
      <c r="I31" s="41" t="s">
        <v>40</v>
      </c>
      <c r="J31" s="57">
        <v>9</v>
      </c>
      <c r="K31" s="51">
        <v>1260</v>
      </c>
      <c r="L31" s="52"/>
    </row>
    <row r="32" spans="1:12">
      <c r="A32" s="41">
        <v>11</v>
      </c>
      <c r="B32" s="47" t="s">
        <v>52</v>
      </c>
      <c r="C32" s="48"/>
      <c r="D32" s="48"/>
      <c r="E32" s="48"/>
      <c r="F32" s="48"/>
      <c r="G32" s="48"/>
      <c r="H32" s="44"/>
      <c r="I32" s="41" t="s">
        <v>40</v>
      </c>
      <c r="J32" s="9">
        <v>2</v>
      </c>
      <c r="K32" s="51">
        <v>140</v>
      </c>
      <c r="L32" s="52"/>
    </row>
    <row r="33" spans="1:12">
      <c r="A33" s="41">
        <v>12</v>
      </c>
      <c r="B33" s="47" t="s">
        <v>53</v>
      </c>
      <c r="C33" s="43"/>
      <c r="D33" s="43"/>
      <c r="E33" s="43"/>
      <c r="F33" s="43"/>
      <c r="G33" s="43"/>
      <c r="H33" s="44"/>
      <c r="I33" s="41" t="s">
        <v>44</v>
      </c>
      <c r="J33" s="58">
        <f>1080/12</f>
        <v>90</v>
      </c>
      <c r="K33" s="51">
        <f>(8028.13+3000)/12</f>
        <v>919.01083333333338</v>
      </c>
      <c r="L33" s="52"/>
    </row>
    <row r="34" spans="1:12">
      <c r="A34" s="41">
        <v>13</v>
      </c>
      <c r="B34" s="47" t="s">
        <v>54</v>
      </c>
      <c r="C34" s="48"/>
      <c r="D34" s="48"/>
      <c r="E34" s="48"/>
      <c r="F34" s="48"/>
      <c r="G34" s="48"/>
      <c r="H34" s="48"/>
      <c r="I34" s="41" t="s">
        <v>40</v>
      </c>
      <c r="J34" s="41">
        <v>1</v>
      </c>
      <c r="K34" s="51">
        <f>14480/4</f>
        <v>3620</v>
      </c>
      <c r="L34" s="52"/>
    </row>
    <row r="35" spans="1:12">
      <c r="A35" s="41">
        <v>14</v>
      </c>
      <c r="B35" s="47" t="s">
        <v>55</v>
      </c>
      <c r="C35" s="48"/>
      <c r="D35" s="48"/>
      <c r="E35" s="48"/>
      <c r="F35" s="48"/>
      <c r="G35" s="48"/>
      <c r="H35" s="44"/>
      <c r="I35" s="56" t="s">
        <v>40</v>
      </c>
      <c r="J35" s="41">
        <v>4</v>
      </c>
      <c r="K35" s="51">
        <f>319.2*4*0.1465</f>
        <v>187.05119999999999</v>
      </c>
      <c r="L35" s="52"/>
    </row>
    <row r="36" spans="1:12">
      <c r="A36" s="41">
        <v>15</v>
      </c>
      <c r="B36" s="47" t="s">
        <v>56</v>
      </c>
      <c r="C36" s="48"/>
      <c r="D36" s="48"/>
      <c r="E36" s="48"/>
      <c r="F36" s="48"/>
      <c r="G36" s="48"/>
      <c r="H36" s="44"/>
      <c r="I36" s="56" t="s">
        <v>40</v>
      </c>
      <c r="J36" s="41">
        <v>4</v>
      </c>
      <c r="K36" s="51">
        <f>116.8*4*0.1465</f>
        <v>68.444800000000001</v>
      </c>
      <c r="L36" s="52"/>
    </row>
    <row r="37" spans="1:12">
      <c r="A37" s="41">
        <v>16</v>
      </c>
      <c r="B37" s="47" t="s">
        <v>57</v>
      </c>
      <c r="C37" s="48"/>
      <c r="D37" s="48"/>
      <c r="E37" s="48"/>
      <c r="F37" s="48"/>
      <c r="G37" s="48"/>
      <c r="H37" s="44"/>
      <c r="I37" s="56" t="s">
        <v>58</v>
      </c>
      <c r="J37" s="41">
        <v>12</v>
      </c>
      <c r="K37" s="51">
        <f>2000*12*0.1465</f>
        <v>3516</v>
      </c>
      <c r="L37" s="52"/>
    </row>
    <row r="38" spans="1:12">
      <c r="A38" s="41">
        <v>17</v>
      </c>
      <c r="B38" s="47" t="s">
        <v>59</v>
      </c>
      <c r="C38" s="43"/>
      <c r="D38" s="43"/>
      <c r="E38" s="43"/>
      <c r="F38" s="43"/>
      <c r="G38" s="43"/>
      <c r="H38" s="44"/>
      <c r="I38" s="41" t="s">
        <v>40</v>
      </c>
      <c r="J38" s="9">
        <v>2</v>
      </c>
      <c r="K38" s="51">
        <f>(9000+5031)/3*2*0.04</f>
        <v>374.16</v>
      </c>
      <c r="L38" s="52"/>
    </row>
    <row r="39" spans="1:12">
      <c r="A39" s="41">
        <v>18</v>
      </c>
      <c r="B39" s="47" t="s">
        <v>60</v>
      </c>
      <c r="C39" s="48"/>
      <c r="D39" s="48"/>
      <c r="E39" s="48"/>
      <c r="F39" s="48"/>
      <c r="G39" s="48"/>
      <c r="H39" s="44"/>
      <c r="I39" s="41"/>
      <c r="J39" s="9"/>
      <c r="K39" s="51">
        <v>860.7</v>
      </c>
      <c r="L39" s="52"/>
    </row>
    <row r="40" spans="1:12">
      <c r="A40" s="41"/>
      <c r="B40" s="47" t="s">
        <v>61</v>
      </c>
      <c r="C40" s="48"/>
      <c r="D40" s="48"/>
      <c r="E40" s="48"/>
      <c r="F40" s="48"/>
      <c r="G40" s="48"/>
      <c r="H40" s="48"/>
      <c r="I40" s="41"/>
      <c r="J40" s="57"/>
      <c r="K40" s="59">
        <f>SUM(K22:L39)</f>
        <v>27784.406833333338</v>
      </c>
      <c r="L40" s="60"/>
    </row>
    <row r="41" spans="1:12">
      <c r="A41" s="41"/>
      <c r="B41" s="47" t="s">
        <v>62</v>
      </c>
      <c r="C41" s="48"/>
      <c r="D41" s="48"/>
      <c r="E41" s="48"/>
      <c r="F41" s="48"/>
      <c r="G41" s="48"/>
      <c r="H41" s="48"/>
      <c r="I41" s="41"/>
      <c r="J41" s="57"/>
      <c r="K41" s="51">
        <f>K40*0.14</f>
        <v>3889.8169566666675</v>
      </c>
      <c r="L41" s="52"/>
    </row>
    <row r="42" spans="1:12" ht="15.75" thickBot="1">
      <c r="A42" s="41"/>
      <c r="B42" s="1" t="s">
        <v>63</v>
      </c>
      <c r="I42" s="61"/>
      <c r="K42" s="62">
        <f>SUM(K40:L41)</f>
        <v>31674.223790000004</v>
      </c>
      <c r="L42" s="63"/>
    </row>
    <row r="43" spans="1:12" ht="16.5" thickBot="1">
      <c r="A43" s="64"/>
      <c r="B43" s="65" t="s">
        <v>64</v>
      </c>
      <c r="C43" s="66"/>
      <c r="D43" s="66"/>
      <c r="E43" s="66"/>
      <c r="F43" s="66"/>
      <c r="G43" s="66"/>
      <c r="H43" s="67"/>
      <c r="I43" s="64"/>
      <c r="J43" s="64"/>
      <c r="K43" s="68">
        <f>K42+K7</f>
        <v>31674.223790000004</v>
      </c>
      <c r="L43" s="69"/>
    </row>
    <row r="44" spans="1:12">
      <c r="A44" s="1" t="s">
        <v>65</v>
      </c>
    </row>
    <row r="45" spans="1:12">
      <c r="A45" s="1" t="s">
        <v>66</v>
      </c>
      <c r="D45" s="9">
        <f>I4</f>
        <v>2013</v>
      </c>
      <c r="E45" s="1" t="s">
        <v>67</v>
      </c>
      <c r="G45" s="27">
        <f>K43-G18</f>
        <v>-2449.6562099999937</v>
      </c>
      <c r="H45" s="1" t="s">
        <v>68</v>
      </c>
    </row>
    <row r="46" spans="1:12" ht="15.75" thickBot="1">
      <c r="A46" s="1" t="s">
        <v>69</v>
      </c>
      <c r="B46" s="9">
        <f>I4</f>
        <v>2013</v>
      </c>
      <c r="C46" s="1" t="s">
        <v>70</v>
      </c>
    </row>
    <row r="47" spans="1:12">
      <c r="A47" s="70" t="s">
        <v>2</v>
      </c>
      <c r="B47" s="71" t="s">
        <v>71</v>
      </c>
      <c r="C47" s="72"/>
      <c r="D47" s="72"/>
      <c r="E47" s="72"/>
      <c r="F47" s="71" t="s">
        <v>72</v>
      </c>
      <c r="G47" s="72"/>
      <c r="H47" s="73"/>
      <c r="I47" s="71" t="s">
        <v>73</v>
      </c>
      <c r="J47" s="72"/>
      <c r="K47" s="72"/>
      <c r="L47" s="73"/>
    </row>
    <row r="48" spans="1:12" ht="15.75" thickBot="1">
      <c r="A48" s="74"/>
      <c r="B48" s="75"/>
      <c r="C48" s="76"/>
      <c r="D48" s="76"/>
      <c r="E48" s="76"/>
      <c r="F48" s="75"/>
      <c r="G48" s="76"/>
      <c r="H48" s="77"/>
      <c r="I48" s="75" t="s">
        <v>74</v>
      </c>
      <c r="J48" s="76"/>
      <c r="K48" s="76"/>
      <c r="L48" s="77"/>
    </row>
    <row r="49" spans="1:12">
      <c r="A49" s="78" t="s">
        <v>75</v>
      </c>
      <c r="B49" s="79" t="s">
        <v>76</v>
      </c>
      <c r="C49" s="79"/>
      <c r="D49" s="79"/>
      <c r="E49" s="80"/>
      <c r="F49" s="81" t="s">
        <v>77</v>
      </c>
      <c r="G49" s="82"/>
      <c r="H49" s="83"/>
      <c r="I49" s="81" t="s">
        <v>78</v>
      </c>
      <c r="J49" s="82"/>
      <c r="K49" s="82"/>
      <c r="L49" s="83"/>
    </row>
    <row r="50" spans="1:12">
      <c r="A50" s="41" t="s">
        <v>79</v>
      </c>
      <c r="B50" s="48" t="s">
        <v>80</v>
      </c>
      <c r="C50" s="48"/>
      <c r="D50" s="48"/>
      <c r="E50" s="44"/>
      <c r="F50" s="84" t="s">
        <v>81</v>
      </c>
      <c r="G50" s="85"/>
      <c r="H50" s="86"/>
      <c r="I50" s="84" t="s">
        <v>82</v>
      </c>
      <c r="J50" s="85"/>
      <c r="K50" s="85"/>
      <c r="L50" s="86"/>
    </row>
    <row r="51" spans="1:12">
      <c r="A51" s="41" t="s">
        <v>83</v>
      </c>
      <c r="B51" s="48" t="s">
        <v>84</v>
      </c>
      <c r="C51" s="48"/>
      <c r="D51" s="48"/>
      <c r="E51" s="44"/>
      <c r="F51" s="84" t="s">
        <v>85</v>
      </c>
      <c r="G51" s="85"/>
      <c r="H51" s="86"/>
      <c r="I51" s="84" t="s">
        <v>86</v>
      </c>
      <c r="J51" s="85"/>
      <c r="K51" s="85"/>
      <c r="L51" s="86"/>
    </row>
    <row r="52" spans="1:12">
      <c r="A52" s="41" t="s">
        <v>87</v>
      </c>
      <c r="B52" s="48" t="s">
        <v>88</v>
      </c>
      <c r="C52" s="48"/>
      <c r="D52" s="48"/>
      <c r="E52" s="44"/>
      <c r="F52" s="84" t="s">
        <v>89</v>
      </c>
      <c r="G52" s="85"/>
      <c r="H52" s="86"/>
      <c r="I52" s="84" t="s">
        <v>90</v>
      </c>
      <c r="J52" s="85"/>
      <c r="K52" s="85"/>
      <c r="L52" s="86"/>
    </row>
    <row r="53" spans="1:12">
      <c r="A53" s="41" t="s">
        <v>91</v>
      </c>
      <c r="B53" s="48" t="s">
        <v>92</v>
      </c>
      <c r="C53" s="48"/>
      <c r="D53" s="48"/>
      <c r="E53" s="44"/>
      <c r="F53" s="84" t="s">
        <v>93</v>
      </c>
      <c r="G53" s="85"/>
      <c r="H53" s="86"/>
      <c r="I53" s="84" t="s">
        <v>94</v>
      </c>
      <c r="J53" s="85"/>
      <c r="K53" s="85"/>
      <c r="L53" s="86"/>
    </row>
    <row r="54" spans="1:12" ht="15.75" thickBot="1">
      <c r="A54" s="87" t="s">
        <v>95</v>
      </c>
      <c r="B54" s="88" t="s">
        <v>96</v>
      </c>
      <c r="C54" s="88"/>
      <c r="D54" s="88"/>
      <c r="E54" s="89"/>
      <c r="F54" s="35" t="s">
        <v>97</v>
      </c>
      <c r="G54" s="36"/>
      <c r="H54" s="37"/>
      <c r="I54" s="35" t="s">
        <v>98</v>
      </c>
      <c r="J54" s="36"/>
      <c r="K54" s="36"/>
      <c r="L54" s="37"/>
    </row>
    <row r="56" spans="1:12">
      <c r="A56" s="90" t="s">
        <v>99</v>
      </c>
      <c r="B56" s="9">
        <f>I4+1</f>
        <v>2014</v>
      </c>
      <c r="C56" s="1" t="s">
        <v>100</v>
      </c>
    </row>
    <row r="57" spans="1:12">
      <c r="A57" s="91" t="s">
        <v>101</v>
      </c>
    </row>
    <row r="58" spans="1:12">
      <c r="A58" s="91" t="s">
        <v>102</v>
      </c>
      <c r="F58" s="14">
        <f>H75</f>
        <v>4.1216418182055712</v>
      </c>
      <c r="G58" s="1" t="s">
        <v>103</v>
      </c>
    </row>
    <row r="59" spans="1:12">
      <c r="A59" s="91" t="s">
        <v>104</v>
      </c>
      <c r="C59" s="92"/>
      <c r="G59" s="9"/>
    </row>
    <row r="60" spans="1:12">
      <c r="A60" s="91" t="s">
        <v>105</v>
      </c>
      <c r="E60" s="9"/>
      <c r="K60" s="9"/>
    </row>
    <row r="61" spans="1:12">
      <c r="A61" s="93" t="s">
        <v>106</v>
      </c>
      <c r="B61" s="93"/>
      <c r="C61" s="93"/>
      <c r="D61" s="93"/>
      <c r="E61" s="93"/>
      <c r="F61" s="93"/>
      <c r="G61" s="93"/>
      <c r="H61" s="93"/>
      <c r="I61" s="93"/>
      <c r="J61" s="93"/>
      <c r="K61" s="93"/>
      <c r="L61" s="21"/>
    </row>
    <row r="62" spans="1:12">
      <c r="A62" s="93" t="s">
        <v>107</v>
      </c>
      <c r="B62" s="93"/>
      <c r="C62" s="93"/>
      <c r="D62" s="93"/>
      <c r="E62" s="93"/>
      <c r="F62" s="93"/>
      <c r="G62" s="93"/>
      <c r="H62" s="93"/>
      <c r="I62" s="93"/>
      <c r="J62" s="93"/>
      <c r="K62" s="93"/>
      <c r="L62" s="93"/>
    </row>
    <row r="63" spans="1:12">
      <c r="A63" s="93" t="s">
        <v>108</v>
      </c>
      <c r="B63" s="93"/>
      <c r="C63" s="93"/>
      <c r="D63" s="93"/>
      <c r="E63" s="93"/>
      <c r="F63" s="93"/>
      <c r="G63" s="93"/>
      <c r="H63" s="93"/>
      <c r="I63" s="93"/>
      <c r="J63" s="93"/>
      <c r="K63" s="93"/>
      <c r="L63" s="93"/>
    </row>
    <row r="65" spans="1:11">
      <c r="A65" s="91" t="s">
        <v>109</v>
      </c>
      <c r="B65" s="9">
        <f>I4+1</f>
        <v>2014</v>
      </c>
      <c r="C65" s="1" t="s">
        <v>110</v>
      </c>
    </row>
    <row r="66" spans="1:11">
      <c r="A66" s="91" t="s">
        <v>111</v>
      </c>
    </row>
    <row r="67" spans="1:11">
      <c r="A67" s="91" t="s">
        <v>112</v>
      </c>
      <c r="J67" s="18">
        <v>1500</v>
      </c>
      <c r="K67" s="1" t="s">
        <v>16</v>
      </c>
    </row>
    <row r="68" spans="1:11">
      <c r="A68" s="91" t="s">
        <v>113</v>
      </c>
      <c r="J68" s="18">
        <v>15000</v>
      </c>
      <c r="K68" s="1" t="s">
        <v>16</v>
      </c>
    </row>
    <row r="69" spans="1:11">
      <c r="A69" s="91" t="s">
        <v>114</v>
      </c>
      <c r="J69" s="18">
        <v>8000</v>
      </c>
      <c r="K69" s="1" t="s">
        <v>16</v>
      </c>
    </row>
    <row r="70" spans="1:11">
      <c r="A70" s="91" t="s">
        <v>115</v>
      </c>
      <c r="J70" s="18">
        <v>8000</v>
      </c>
      <c r="K70" s="1" t="s">
        <v>16</v>
      </c>
    </row>
    <row r="71" spans="1:11">
      <c r="A71" s="91" t="s">
        <v>116</v>
      </c>
      <c r="J71" s="18">
        <v>1500</v>
      </c>
      <c r="K71" s="1" t="s">
        <v>16</v>
      </c>
    </row>
    <row r="72" spans="1:11">
      <c r="A72" s="94" t="s">
        <v>117</v>
      </c>
      <c r="J72" s="24">
        <f>SUM(J67:J71)</f>
        <v>34000</v>
      </c>
      <c r="K72" s="95" t="s">
        <v>118</v>
      </c>
    </row>
    <row r="73" spans="1:11">
      <c r="A73" s="91"/>
      <c r="H73" s="9"/>
      <c r="K73" s="24"/>
    </row>
    <row r="74" spans="1:11">
      <c r="A74" s="91" t="s">
        <v>119</v>
      </c>
      <c r="H74" s="9">
        <f>I4</f>
        <v>2013</v>
      </c>
      <c r="I74" s="1" t="s">
        <v>120</v>
      </c>
      <c r="K74" s="27">
        <f>G45</f>
        <v>-2449.6562099999937</v>
      </c>
    </row>
    <row r="75" spans="1:11">
      <c r="A75" s="91" t="s">
        <v>121</v>
      </c>
      <c r="C75" s="27">
        <f>J72+K74</f>
        <v>31550.343790000006</v>
      </c>
      <c r="D75" s="9" t="s">
        <v>122</v>
      </c>
      <c r="E75" s="96">
        <f>I4+1</f>
        <v>2014</v>
      </c>
      <c r="F75" s="1" t="s">
        <v>123</v>
      </c>
      <c r="H75" s="14">
        <f>C75/(E6*12)</f>
        <v>4.1216418182055712</v>
      </c>
      <c r="I75" s="1" t="s">
        <v>124</v>
      </c>
    </row>
    <row r="77" spans="1:11">
      <c r="B77" s="1" t="s">
        <v>125</v>
      </c>
    </row>
    <row r="78" spans="1:11">
      <c r="B78" s="1" t="s">
        <v>72</v>
      </c>
      <c r="I78" s="1" t="s">
        <v>126</v>
      </c>
    </row>
    <row r="79" spans="1:11">
      <c r="K79" s="2"/>
    </row>
    <row r="80" spans="1:11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</row>
    <row r="81" spans="1:12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</row>
    <row r="82" spans="1:12">
      <c r="A82" s="15"/>
      <c r="B82" s="15"/>
      <c r="C82" s="15"/>
      <c r="D82" s="15"/>
      <c r="E82" s="15"/>
      <c r="F82" s="15"/>
      <c r="G82" s="15"/>
      <c r="H82" s="15"/>
      <c r="I82" s="15"/>
      <c r="J82" s="97"/>
      <c r="K82" s="15"/>
    </row>
    <row r="83" spans="1:12">
      <c r="A83" s="15"/>
      <c r="B83" s="15"/>
      <c r="C83" s="15"/>
      <c r="D83" s="15"/>
      <c r="E83" s="15"/>
      <c r="F83" s="15"/>
      <c r="G83" s="15"/>
      <c r="H83" s="15"/>
      <c r="I83" s="15"/>
      <c r="J83" s="97"/>
      <c r="K83" s="15"/>
    </row>
    <row r="84" spans="1:12">
      <c r="A84" s="15"/>
      <c r="B84" s="15"/>
      <c r="C84" s="15"/>
      <c r="D84" s="15"/>
      <c r="E84" s="15"/>
      <c r="F84" s="15"/>
      <c r="G84" s="15"/>
      <c r="H84" s="15"/>
      <c r="I84" s="15"/>
      <c r="J84" s="97"/>
      <c r="K84" s="15"/>
    </row>
    <row r="85" spans="1:12">
      <c r="A85" s="15"/>
      <c r="B85" s="15"/>
      <c r="C85" s="15"/>
      <c r="D85" s="15"/>
      <c r="E85" s="15"/>
      <c r="F85" s="15"/>
      <c r="G85" s="15"/>
      <c r="H85" s="15"/>
      <c r="I85" s="15"/>
      <c r="J85" s="97"/>
      <c r="K85" s="15"/>
    </row>
    <row r="86" spans="1:12">
      <c r="A86" s="15"/>
      <c r="B86" s="15"/>
      <c r="C86" s="15"/>
      <c r="D86" s="15"/>
      <c r="E86" s="15"/>
      <c r="F86" s="15"/>
      <c r="G86" s="15"/>
      <c r="H86" s="15"/>
      <c r="I86" s="15"/>
      <c r="J86" s="97"/>
      <c r="K86" s="15"/>
    </row>
    <row r="87" spans="1:12">
      <c r="A87" s="15"/>
      <c r="B87" s="15"/>
      <c r="C87" s="15"/>
      <c r="D87" s="15"/>
      <c r="E87" s="15"/>
      <c r="F87" s="15"/>
      <c r="G87" s="15"/>
      <c r="H87" s="15"/>
      <c r="I87" s="15"/>
      <c r="J87" s="97"/>
      <c r="K87" s="15"/>
    </row>
    <row r="88" spans="1:12">
      <c r="A88" s="15"/>
      <c r="B88" s="15"/>
      <c r="C88" s="15"/>
      <c r="D88" s="15"/>
      <c r="E88" s="15"/>
      <c r="F88" s="15"/>
      <c r="G88" s="15"/>
      <c r="H88" s="15"/>
      <c r="I88" s="15"/>
      <c r="J88" s="97"/>
      <c r="K88" s="15"/>
    </row>
    <row r="89" spans="1:12">
      <c r="A89" s="15"/>
      <c r="B89" s="15"/>
      <c r="C89" s="15"/>
      <c r="D89" s="15"/>
      <c r="E89" s="15"/>
      <c r="F89" s="15"/>
      <c r="G89" s="15"/>
      <c r="H89" s="15"/>
      <c r="I89" s="15"/>
      <c r="J89" s="97"/>
      <c r="K89" s="15"/>
      <c r="L89" s="2"/>
    </row>
    <row r="90" spans="1:12">
      <c r="A90" s="15"/>
      <c r="B90" s="15"/>
      <c r="C90" s="15"/>
      <c r="D90" s="15"/>
      <c r="E90" s="15"/>
      <c r="F90" s="15"/>
      <c r="G90" s="15"/>
      <c r="H90" s="15"/>
      <c r="I90" s="15"/>
      <c r="J90" s="97"/>
      <c r="K90" s="15"/>
    </row>
    <row r="91" spans="1:12">
      <c r="A91" s="15"/>
      <c r="B91" s="15"/>
      <c r="C91" s="15"/>
      <c r="D91" s="15"/>
      <c r="E91" s="15"/>
      <c r="F91" s="15"/>
      <c r="G91" s="15"/>
      <c r="H91" s="15"/>
      <c r="I91" s="15"/>
      <c r="J91" s="97"/>
      <c r="K91" s="15"/>
    </row>
    <row r="92" spans="1:12">
      <c r="A92" s="15"/>
      <c r="B92" s="15"/>
      <c r="C92" s="15"/>
      <c r="D92" s="15"/>
      <c r="E92" s="15"/>
      <c r="F92" s="15"/>
      <c r="G92" s="15"/>
      <c r="H92" s="15"/>
      <c r="I92" s="15"/>
      <c r="J92" s="97"/>
      <c r="K92" s="15"/>
    </row>
    <row r="93" spans="1:12">
      <c r="A93" s="15"/>
      <c r="B93" s="15"/>
      <c r="C93" s="15"/>
      <c r="D93" s="15"/>
      <c r="E93" s="15"/>
      <c r="F93" s="15"/>
      <c r="G93" s="15"/>
      <c r="H93" s="15"/>
      <c r="I93" s="15"/>
      <c r="J93" s="97"/>
      <c r="K93" s="15"/>
    </row>
    <row r="94" spans="1:12">
      <c r="A94" s="15"/>
      <c r="B94" s="15"/>
      <c r="C94" s="15"/>
      <c r="D94" s="15"/>
      <c r="E94" s="15"/>
      <c r="F94" s="15"/>
      <c r="G94" s="15"/>
      <c r="H94" s="15"/>
      <c r="I94" s="15"/>
      <c r="J94" s="97"/>
      <c r="K94" s="15"/>
    </row>
    <row r="95" spans="1:12">
      <c r="A95" s="15"/>
      <c r="B95" s="15"/>
      <c r="C95" s="15"/>
      <c r="D95" s="15"/>
      <c r="E95" s="15"/>
      <c r="F95" s="15"/>
      <c r="G95" s="15"/>
      <c r="H95" s="15"/>
      <c r="I95" s="15"/>
      <c r="J95" s="97"/>
      <c r="K95" s="15"/>
    </row>
    <row r="96" spans="1:12">
      <c r="A96" s="15"/>
      <c r="B96" s="15"/>
      <c r="C96" s="15"/>
      <c r="D96" s="15"/>
      <c r="E96" s="15"/>
      <c r="F96" s="15"/>
      <c r="G96" s="15"/>
      <c r="H96" s="15"/>
      <c r="I96" s="15"/>
      <c r="J96" s="97"/>
      <c r="K96" s="15"/>
    </row>
    <row r="97" spans="1:1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</sheetData>
  <mergeCells count="74">
    <mergeCell ref="B53:E53"/>
    <mergeCell ref="F53:H53"/>
    <mergeCell ref="I53:L53"/>
    <mergeCell ref="B54:E54"/>
    <mergeCell ref="F54:H54"/>
    <mergeCell ref="I54:L54"/>
    <mergeCell ref="B51:E51"/>
    <mergeCell ref="F51:H51"/>
    <mergeCell ref="I51:L51"/>
    <mergeCell ref="B52:E52"/>
    <mergeCell ref="F52:H52"/>
    <mergeCell ref="I52:L52"/>
    <mergeCell ref="B49:E49"/>
    <mergeCell ref="F49:H49"/>
    <mergeCell ref="I49:L49"/>
    <mergeCell ref="B50:E50"/>
    <mergeCell ref="F50:H50"/>
    <mergeCell ref="I50:L50"/>
    <mergeCell ref="K42:L42"/>
    <mergeCell ref="K43:L43"/>
    <mergeCell ref="B47:E47"/>
    <mergeCell ref="F47:H47"/>
    <mergeCell ref="I47:L47"/>
    <mergeCell ref="B48:E48"/>
    <mergeCell ref="F48:H48"/>
    <mergeCell ref="I48:L48"/>
    <mergeCell ref="B39:H39"/>
    <mergeCell ref="K39:L39"/>
    <mergeCell ref="B40:H40"/>
    <mergeCell ref="K40:L40"/>
    <mergeCell ref="B41:H41"/>
    <mergeCell ref="K41:L41"/>
    <mergeCell ref="B36:H36"/>
    <mergeCell ref="K36:L36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0:H30"/>
    <mergeCell ref="K30:L30"/>
    <mergeCell ref="B31:H31"/>
    <mergeCell ref="K31:L31"/>
    <mergeCell ref="B32:H32"/>
    <mergeCell ref="K32:L32"/>
    <mergeCell ref="B27:H27"/>
    <mergeCell ref="K27:L27"/>
    <mergeCell ref="B28:H28"/>
    <mergeCell ref="K28:L28"/>
    <mergeCell ref="B29:H29"/>
    <mergeCell ref="K29:L29"/>
    <mergeCell ref="B24:H24"/>
    <mergeCell ref="K24:L24"/>
    <mergeCell ref="B25:H25"/>
    <mergeCell ref="K25:L25"/>
    <mergeCell ref="B26:H26"/>
    <mergeCell ref="K26:L26"/>
    <mergeCell ref="B21:H21"/>
    <mergeCell ref="K21:L21"/>
    <mergeCell ref="B22:H22"/>
    <mergeCell ref="K22:L22"/>
    <mergeCell ref="B23:H23"/>
    <mergeCell ref="K23:L23"/>
    <mergeCell ref="A2:L2"/>
    <mergeCell ref="A3:L3"/>
    <mergeCell ref="A7:B7"/>
    <mergeCell ref="A19:B19"/>
    <mergeCell ref="B20:H20"/>
    <mergeCell ref="K20:L2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2014-04-11T03:47:49Z</dcterms:modified>
</cp:coreProperties>
</file>