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240" yWindow="204" windowWidth="10932" windowHeight="7716"/>
  </bookViews>
  <sheets>
    <sheet name="2014 " sheetId="5" r:id="rId1"/>
  </sheets>
  <calcPr calcId="145621"/>
</workbook>
</file>

<file path=xl/calcChain.xml><?xml version="1.0" encoding="utf-8"?>
<calcChain xmlns="http://schemas.openxmlformats.org/spreadsheetml/2006/main">
  <c r="K41" i="5" l="1"/>
  <c r="K32" i="5" l="1"/>
  <c r="E79" i="5" l="1"/>
  <c r="J77" i="5"/>
  <c r="B63" i="5"/>
  <c r="B55" i="5"/>
  <c r="B45" i="5"/>
  <c r="D44" i="5"/>
  <c r="K40" i="5"/>
  <c r="K37" i="5"/>
  <c r="K36" i="5"/>
  <c r="K35" i="5"/>
  <c r="K31" i="5"/>
  <c r="J31" i="5"/>
  <c r="K29" i="5"/>
  <c r="K26" i="5"/>
  <c r="K25" i="5"/>
  <c r="G19" i="5"/>
  <c r="G17" i="5"/>
  <c r="G16" i="5"/>
  <c r="G15" i="5"/>
  <c r="G14" i="5"/>
  <c r="G7" i="5"/>
  <c r="I7" i="5" s="1"/>
  <c r="B6" i="5"/>
  <c r="A20" i="5" l="1"/>
  <c r="J13" i="5"/>
  <c r="K42" i="5" l="1"/>
  <c r="G44" i="5" s="1"/>
  <c r="I78" i="5" l="1"/>
  <c r="C79" i="5" l="1"/>
  <c r="G79" i="5" s="1"/>
  <c r="F57" i="5" s="1"/>
</calcChain>
</file>

<file path=xl/sharedStrings.xml><?xml version="1.0" encoding="utf-8"?>
<sst xmlns="http://schemas.openxmlformats.org/spreadsheetml/2006/main" count="177" uniqueCount="137">
  <si>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</si>
  <si>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</si>
  <si>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</si>
  <si>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</si>
  <si>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</si>
  <si>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>2.  Задолженность  жителей  по  квартплате  и  коммунальным  услугам  составляет</t>
  </si>
  <si>
    <t xml:space="preserve"> рубля,</t>
  </si>
  <si>
    <t>в том числе (имеющие значительную задолженность:</t>
  </si>
  <si>
    <t>•</t>
  </si>
  <si>
    <t>тепловая энергия</t>
  </si>
  <si>
    <t>водоснабжение и водоотведение</t>
  </si>
  <si>
    <t>электрическая энергия</t>
  </si>
  <si>
    <t>руб.</t>
  </si>
  <si>
    <t>4.  Плата за текущий ремонт, начисленная в размере</t>
  </si>
  <si>
    <t xml:space="preserve">   рубля   (поступило  от  жителей </t>
  </si>
  <si>
    <t>п/п</t>
  </si>
  <si>
    <t>прочие поставщики</t>
  </si>
  <si>
    <t>рубля),     направлены на следующие мероприятия: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</si>
  <si>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</si>
  <si>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</si>
  <si>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</si>
  <si>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</si>
  <si>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</si>
  <si>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</si>
  <si>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 xml:space="preserve">по ул. Ал. Невского за </t>
  </si>
  <si>
    <t>год.</t>
  </si>
  <si>
    <t>состоянию  на   31  декабря</t>
  </si>
  <si>
    <t xml:space="preserve">года составляет </t>
  </si>
  <si>
    <t>рубля.</t>
  </si>
  <si>
    <t>5.    В</t>
  </si>
  <si>
    <t>г.   по дому</t>
  </si>
  <si>
    <t xml:space="preserve">году начисление платы за содержание, ремонт и коммунальные услуги производилось </t>
  </si>
  <si>
    <t>1.</t>
  </si>
  <si>
    <t>2.</t>
  </si>
  <si>
    <t>3.</t>
  </si>
  <si>
    <t>4.</t>
  </si>
  <si>
    <t>5.</t>
  </si>
  <si>
    <t>6.</t>
  </si>
  <si>
    <t>Наименование статьи.</t>
  </si>
  <si>
    <t>ООО "УК "Альтернатива"</t>
  </si>
  <si>
    <t>Муниципальные дома</t>
  </si>
  <si>
    <t>( ОАО "Южное управление")</t>
  </si>
  <si>
    <t>Содержание общего имущества.</t>
  </si>
  <si>
    <t>Текущий ремонт общего имущества.</t>
  </si>
  <si>
    <t>Отопление.</t>
  </si>
  <si>
    <t>Горячее водоснабжение.</t>
  </si>
  <si>
    <t>Холодное водоснабжение.</t>
  </si>
  <si>
    <t>Водоотведение.</t>
  </si>
  <si>
    <r>
      <t>4,74 руб./м</t>
    </r>
    <r>
      <rPr>
        <sz val="11"/>
        <color theme="1"/>
        <rFont val="Calibri"/>
        <family val="2"/>
        <charset val="204"/>
      </rPr>
      <t>²</t>
    </r>
  </si>
  <si>
    <t>4,74 руб./м²</t>
  </si>
  <si>
    <t xml:space="preserve"> - содержание общего имущества - 15,64 рубля с кв.метра общей площади в месяц;</t>
  </si>
  <si>
    <t xml:space="preserve"> - текущий ремонт общего имущества -</t>
  </si>
  <si>
    <t>В</t>
  </si>
  <si>
    <t>году (с 1 января) предлагается следующая плата за содержание и ремонт общего имущества:</t>
  </si>
  <si>
    <t xml:space="preserve">   согласно   Постановления   Правительства   РФ   № 354   от  06 мая 2011 года  (Ежемесячно, согласно показаний</t>
  </si>
  <si>
    <t xml:space="preserve">   общедомовых   и   индивидуальных  приборов  учета.   При   отсутствии  индивидуальных  приборов  учета по </t>
  </si>
  <si>
    <t xml:space="preserve"> - плата   за   горячее  и  холодное  водоснабжение ,  водоотведение ,  электроснабжение   будет   начисляться</t>
  </si>
  <si>
    <t xml:space="preserve">   новым нормативам, введенным с 01 января 2013 года Приказом № 7-мпр от 27 августа 2012 года. ).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</si>
  <si>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</si>
  <si>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</si>
  <si>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 -  уборка снега с кровли дома</t>
  </si>
  <si>
    <t xml:space="preserve">  -  техническое освидетельствование лифта</t>
  </si>
  <si>
    <t xml:space="preserve">  -  обслуживание системы видеонаблюдения</t>
  </si>
  <si>
    <t xml:space="preserve">  -  вывоз снега с придомовой территории</t>
  </si>
  <si>
    <t xml:space="preserve">  -  поверка (замена) манометров и термометров</t>
  </si>
  <si>
    <t xml:space="preserve">  -  установка новогодней елки</t>
  </si>
  <si>
    <t xml:space="preserve">  - обслуживание ТП и кабельных линий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</si>
  <si>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</si>
  <si>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</si>
  <si>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</si>
  <si>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</si>
  <si>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</si>
  <si>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>Директор</t>
  </si>
  <si>
    <t>А.Б. Хлебников</t>
  </si>
  <si>
    <t>3.  Соответственно,  компания  имеет  задолженность  перед  поставщиками  услуг:</t>
  </si>
  <si>
    <t>шт.</t>
  </si>
  <si>
    <t xml:space="preserve">рубля          </t>
  </si>
  <si>
    <t>с  кв. метра.</t>
  </si>
  <si>
    <t xml:space="preserve">            составит </t>
  </si>
  <si>
    <t xml:space="preserve">    на</t>
  </si>
  <si>
    <t>рубля   с  кв.  метра  в  месяц;</t>
  </si>
  <si>
    <t xml:space="preserve">год ,  или </t>
  </si>
  <si>
    <t xml:space="preserve">    рублей (</t>
  </si>
  <si>
    <t xml:space="preserve">Перерасход(+) или экономия (-) средств текущего ремонта общего имущества многоквартирного дома по </t>
  </si>
  <si>
    <t>99/6</t>
  </si>
  <si>
    <t>м/час</t>
  </si>
  <si>
    <t>Перерасход (+) или экономия (-) средств в 2013 году.</t>
  </si>
  <si>
    <t>99/6  (</t>
  </si>
  <si>
    <t>т.</t>
  </si>
  <si>
    <t>оф.3</t>
  </si>
  <si>
    <t xml:space="preserve">кв. 28 -             </t>
  </si>
  <si>
    <r>
      <t>м</t>
    </r>
    <r>
      <rPr>
        <vertAlign val="superscript"/>
        <sz val="11"/>
        <color theme="1"/>
        <rFont val="Calibri"/>
        <family val="2"/>
        <charset val="204"/>
        <scheme val="minor"/>
      </rPr>
      <t>2</t>
    </r>
  </si>
  <si>
    <t>0,019 Гкал/м²</t>
  </si>
  <si>
    <t>0,027 Гкал/м²</t>
  </si>
  <si>
    <t>59,10 руб./чел.</t>
  </si>
  <si>
    <t>301,44 руб./чел.</t>
  </si>
  <si>
    <t>74,71 руб./чел.</t>
  </si>
  <si>
    <t>116,82 руб./чел.</t>
  </si>
  <si>
    <t>241,15 руб./чел.</t>
  </si>
  <si>
    <t>93,5 руб./чел.</t>
  </si>
  <si>
    <r>
      <t>15,64 руб./м</t>
    </r>
    <r>
      <rPr>
        <sz val="11"/>
        <color theme="1"/>
        <rFont val="Calibri"/>
        <family val="2"/>
        <charset val="204"/>
      </rPr>
      <t>²</t>
    </r>
  </si>
  <si>
    <t>19,20 руб./м²</t>
  </si>
  <si>
    <t>Замена светильника в подвале и выключателя в тамбуре.</t>
  </si>
  <si>
    <t>Всего в 2014году:</t>
  </si>
  <si>
    <t>ИТОГО на 31.12.2014г:</t>
  </si>
  <si>
    <t>п.м.</t>
  </si>
  <si>
    <t>Монтаж ограждения.</t>
  </si>
  <si>
    <t>Закрепление декоративного листа фасада.</t>
  </si>
  <si>
    <t>Устройство из керамической плитки на 1-ом этаже подъезда.</t>
  </si>
  <si>
    <t>раб.</t>
  </si>
  <si>
    <t>Передача бесхозных сетей тепловой энергии.</t>
  </si>
  <si>
    <t xml:space="preserve"> -</t>
  </si>
  <si>
    <t xml:space="preserve">  -  замена освещения в подъезде</t>
  </si>
  <si>
    <t xml:space="preserve">  -  ремонт козырька над входом в подъезд</t>
  </si>
  <si>
    <r>
      <rPr>
        <b/>
        <sz val="11"/>
        <color theme="1"/>
        <rFont val="Calibri"/>
        <family val="2"/>
        <charset val="204"/>
        <scheme val="minor"/>
      </rPr>
      <t>кв.1</t>
    </r>
    <r>
      <rPr>
        <sz val="11"/>
        <color theme="1"/>
        <rFont val="Calibri"/>
        <family val="2"/>
        <charset val="204"/>
        <scheme val="minor"/>
      </rPr>
      <t/>
    </r>
  </si>
  <si>
    <t>6.   В</t>
  </si>
  <si>
    <t>Что с учетом перерасхода (+) или экономии (-) средств  в  2014   году  в  размере</t>
  </si>
  <si>
    <t xml:space="preserve">1. В </t>
  </si>
  <si>
    <t>кв.38 -</t>
  </si>
  <si>
    <t>кв. 39 -</t>
  </si>
  <si>
    <t>кв.40 -</t>
  </si>
  <si>
    <t>кв. 46 -</t>
  </si>
  <si>
    <t xml:space="preserve">  -  передача бесхозных инженерных сетей</t>
  </si>
  <si>
    <t>А.Н.99/6(I)</t>
  </si>
  <si>
    <t>Вывоз снега с придомовой территории в марте (16,16%).</t>
  </si>
  <si>
    <t>Возврат средств за генеральную уборку за 2012 год.</t>
  </si>
  <si>
    <t>Вывоз снега с придомовой территории в январе (16,16%).</t>
  </si>
  <si>
    <t>Замена светильников на 2, 7 этажах.</t>
  </si>
  <si>
    <t>Замена светильников, выключателя, замена ламп в подъезде.</t>
  </si>
  <si>
    <t>Покраска бордюров (16,16%).</t>
  </si>
  <si>
    <t>Благоустройство территории (приобретение чернозема).</t>
  </si>
  <si>
    <t>Благоустройство территории (посадка деревьев).</t>
  </si>
  <si>
    <t>Техническое освидетельствование лифта.</t>
  </si>
  <si>
    <t>Монтаж снегозадержателя на кровле трансформаторной подстанции.(16,16%).</t>
  </si>
  <si>
    <t>Ремонт уличного освещения (установка светильников НГБ)(16,16%).</t>
  </si>
  <si>
    <t>Ремонт уличного освещения (замена ламп в светильниках)(16,16%).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</si>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</sst>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36">
    <xf numFmtId="0" fontId="0" fillId="0" borderId="0" xfId="0"/>
    <xf numFmtId="0" fontId="2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/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1" fillId="0" borderId="0" xfId="0" applyFont="1"/>
    <xf numFmtId="4" fontId="1" fillId="0" borderId="0" xfId="0" applyNumberFormat="1" applyFont="1" applyFill="1"/>
    <xf numFmtId="0" fontId="8" fillId="0" borderId="10" xfId="0" applyFont="1" applyBorder="1" applyAlignment="1">
      <alignment horizontal="center"/>
    </xf>
    <xf numFmtId="0" fontId="10" fillId="0" borderId="0" xfId="0" applyFont="1"/>
    <xf numFmtId="0" fontId="0" fillId="0" borderId="0" xfId="0" applyFill="1" applyAlignment="1">
      <alignment horizontal="center"/>
    </xf>
    <xf numFmtId="0" fontId="0" fillId="0" borderId="10" xfId="0" applyNumberForma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10" fillId="0" borderId="10" xfId="0" applyFont="1" applyBorder="1" applyAlignment="1">
      <alignment horizontal="center"/>
    </xf>
    <xf numFmtId="1" fontId="8" fillId="0" borderId="1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right"/>
    </xf>
    <xf numFmtId="0" fontId="0" fillId="0" borderId="0" xfId="0" applyFill="1"/>
    <xf numFmtId="0" fontId="0" fillId="0" borderId="0" xfId="0" applyFill="1" applyAlignment="1">
      <alignment horizontal="right"/>
    </xf>
    <xf numFmtId="4" fontId="0" fillId="0" borderId="0" xfId="0" applyNumberFormat="1" applyFill="1" applyAlignment="1">
      <alignment horizontal="center"/>
    </xf>
    <xf numFmtId="4" fontId="0" fillId="0" borderId="0" xfId="0" applyNumberFormat="1" applyFill="1" applyAlignment="1"/>
    <xf numFmtId="4" fontId="3" fillId="0" borderId="0" xfId="0" applyNumberFormat="1" applyFont="1" applyFill="1"/>
    <xf numFmtId="0" fontId="1" fillId="0" borderId="0" xfId="0" applyFont="1" applyFill="1" applyAlignment="1">
      <alignment horizontal="right"/>
    </xf>
    <xf numFmtId="0" fontId="0" fillId="0" borderId="0" xfId="0" applyFont="1" applyFill="1"/>
    <xf numFmtId="0" fontId="1" fillId="0" borderId="0" xfId="0" applyFont="1" applyFill="1"/>
    <xf numFmtId="4" fontId="0" fillId="0" borderId="0" xfId="0" applyNumberFormat="1" applyFont="1" applyFill="1"/>
    <xf numFmtId="4" fontId="6" fillId="0" borderId="0" xfId="0" applyNumberFormat="1" applyFont="1" applyFill="1"/>
    <xf numFmtId="4" fontId="1" fillId="0" borderId="0" xfId="0" applyNumberFormat="1" applyFon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8" fillId="0" borderId="0" xfId="0" applyFont="1" applyFill="1"/>
    <xf numFmtId="1" fontId="0" fillId="0" borderId="0" xfId="0" applyNumberForma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ill="1" applyAlignment="1">
      <alignment horizontal="left"/>
    </xf>
    <xf numFmtId="4" fontId="0" fillId="0" borderId="0" xfId="0" applyNumberFormat="1" applyFill="1"/>
    <xf numFmtId="2" fontId="0" fillId="0" borderId="0" xfId="0" applyNumberFormat="1" applyFill="1"/>
    <xf numFmtId="0" fontId="0" fillId="0" borderId="0" xfId="0" applyNumberFormat="1" applyFill="1"/>
    <xf numFmtId="0" fontId="9" fillId="0" borderId="0" xfId="0" applyFont="1" applyFill="1" applyAlignment="1">
      <alignment horizontal="right"/>
    </xf>
    <xf numFmtId="0" fontId="2" fillId="0" borderId="0" xfId="0" applyNumberFormat="1" applyFont="1" applyFill="1" applyAlignment="1"/>
    <xf numFmtId="4" fontId="4" fillId="0" borderId="0" xfId="0" applyNumberFormat="1" applyFont="1" applyFill="1" applyAlignment="1">
      <alignment horizontal="left"/>
    </xf>
    <xf numFmtId="0" fontId="0" fillId="0" borderId="0" xfId="0" applyFill="1" applyAlignment="1"/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/>
    <xf numFmtId="0" fontId="1" fillId="0" borderId="2" xfId="0" applyFont="1" applyFill="1" applyBorder="1" applyAlignment="1">
      <alignment horizontal="center"/>
    </xf>
    <xf numFmtId="0" fontId="1" fillId="0" borderId="2" xfId="0" applyNumberFormat="1" applyFont="1" applyFill="1" applyBorder="1" applyAlignment="1"/>
    <xf numFmtId="0" fontId="0" fillId="0" borderId="3" xfId="0" applyFill="1" applyBorder="1" applyAlignment="1">
      <alignment horizontal="center"/>
    </xf>
    <xf numFmtId="0" fontId="0" fillId="0" borderId="3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2" xfId="0" applyFill="1" applyBorder="1"/>
    <xf numFmtId="4" fontId="8" fillId="0" borderId="0" xfId="0" applyNumberFormat="1" applyFont="1" applyFill="1"/>
    <xf numFmtId="0" fontId="0" fillId="0" borderId="0" xfId="0" applyFill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center"/>
    </xf>
    <xf numFmtId="0" fontId="8" fillId="0" borderId="0" xfId="0" applyFont="1"/>
    <xf numFmtId="0" fontId="0" fillId="0" borderId="12" xfId="0" applyFill="1" applyBorder="1" applyAlignment="1">
      <alignment horizontal="center"/>
    </xf>
    <xf numFmtId="0" fontId="0" fillId="0" borderId="2" xfId="0" applyBorder="1"/>
    <xf numFmtId="0" fontId="1" fillId="0" borderId="6" xfId="0" applyFont="1" applyFill="1" applyBorder="1" applyAlignment="1"/>
    <xf numFmtId="0" fontId="1" fillId="0" borderId="12" xfId="0" applyFont="1" applyFill="1" applyBorder="1" applyAlignment="1"/>
    <xf numFmtId="0" fontId="1" fillId="0" borderId="7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0" fillId="0" borderId="12" xfId="0" applyFill="1" applyBorder="1" applyAlignment="1">
      <alignment horizontal="left"/>
    </xf>
    <xf numFmtId="0" fontId="0" fillId="0" borderId="7" xfId="0" applyFill="1" applyBorder="1" applyAlignment="1">
      <alignment horizontal="left"/>
    </xf>
    <xf numFmtId="0" fontId="0" fillId="0" borderId="6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1" fillId="0" borderId="6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0" fontId="0" fillId="0" borderId="4" xfId="0" applyFill="1" applyBorder="1" applyAlignment="1">
      <alignment horizontal="left"/>
    </xf>
    <xf numFmtId="0" fontId="0" fillId="0" borderId="11" xfId="0" applyFill="1" applyBorder="1" applyAlignment="1">
      <alignment horizontal="left"/>
    </xf>
    <xf numFmtId="0" fontId="0" fillId="0" borderId="5" xfId="0" applyFill="1" applyBorder="1" applyAlignment="1">
      <alignment horizontal="left"/>
    </xf>
    <xf numFmtId="0" fontId="0" fillId="0" borderId="4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4" fontId="3" fillId="0" borderId="6" xfId="0" applyNumberFormat="1" applyFont="1" applyFill="1" applyBorder="1" applyAlignment="1"/>
    <xf numFmtId="4" fontId="3" fillId="0" borderId="7" xfId="0" applyNumberFormat="1" applyFont="1" applyFill="1" applyBorder="1" applyAlignment="1"/>
    <xf numFmtId="0" fontId="1" fillId="0" borderId="4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5" xfId="0" applyFont="1" applyFill="1" applyBorder="1" applyAlignment="1">
      <alignment horizontal="center" vertical="top"/>
    </xf>
    <xf numFmtId="4" fontId="0" fillId="0" borderId="8" xfId="0" applyNumberFormat="1" applyFill="1" applyBorder="1" applyAlignment="1">
      <alignment horizontal="right"/>
    </xf>
    <xf numFmtId="4" fontId="0" fillId="0" borderId="9" xfId="0" applyNumberFormat="1" applyFill="1" applyBorder="1" applyAlignment="1">
      <alignment horizontal="right"/>
    </xf>
    <xf numFmtId="0" fontId="8" fillId="0" borderId="8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" fontId="8" fillId="0" borderId="8" xfId="0" applyNumberFormat="1" applyFont="1" applyFill="1" applyBorder="1" applyAlignment="1">
      <alignment horizontal="right"/>
    </xf>
    <xf numFmtId="4" fontId="8" fillId="0" borderId="9" xfId="0" applyNumberFormat="1" applyFont="1" applyFill="1" applyBorder="1" applyAlignment="1">
      <alignment horizontal="right"/>
    </xf>
    <xf numFmtId="4" fontId="1" fillId="0" borderId="6" xfId="0" applyNumberFormat="1" applyFont="1" applyFill="1" applyBorder="1" applyAlignment="1"/>
    <xf numFmtId="4" fontId="1" fillId="0" borderId="7" xfId="0" applyNumberFormat="1" applyFont="1" applyFill="1" applyBorder="1" applyAlignment="1"/>
    <xf numFmtId="4" fontId="8" fillId="0" borderId="8" xfId="0" applyNumberFormat="1" applyFont="1" applyFill="1" applyBorder="1" applyAlignment="1">
      <alignment horizontal="right" vertical="center"/>
    </xf>
    <xf numFmtId="4" fontId="8" fillId="0" borderId="9" xfId="0" applyNumberFormat="1" applyFont="1" applyFill="1" applyBorder="1" applyAlignment="1">
      <alignment horizontal="right" vertical="center"/>
    </xf>
    <xf numFmtId="4" fontId="0" fillId="0" borderId="8" xfId="0" applyNumberFormat="1" applyFill="1" applyBorder="1" applyAlignment="1">
      <alignment horizontal="right" vertical="center"/>
    </xf>
    <xf numFmtId="4" fontId="0" fillId="0" borderId="9" xfId="0" applyNumberFormat="1" applyFill="1" applyBorder="1" applyAlignment="1">
      <alignment horizontal="right" vertical="center"/>
    </xf>
    <xf numFmtId="4" fontId="0" fillId="0" borderId="8" xfId="0" applyNumberFormat="1" applyFont="1" applyFill="1" applyBorder="1" applyAlignment="1">
      <alignment horizontal="right" vertical="center"/>
    </xf>
    <xf numFmtId="4" fontId="0" fillId="0" borderId="9" xfId="0" applyNumberFormat="1" applyFont="1" applyFill="1" applyBorder="1" applyAlignment="1">
      <alignment horizontal="right" vertic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0" fillId="0" borderId="13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0" fontId="0" fillId="0" borderId="15" xfId="0" applyFill="1" applyBorder="1" applyAlignment="1">
      <alignment horizontal="left"/>
    </xf>
    <xf numFmtId="4" fontId="0" fillId="0" borderId="13" xfId="0" applyNumberFormat="1" applyFill="1" applyBorder="1" applyAlignment="1">
      <alignment horizontal="right"/>
    </xf>
    <xf numFmtId="4" fontId="0" fillId="0" borderId="15" xfId="0" applyNumberFormat="1" applyFill="1" applyBorder="1" applyAlignment="1">
      <alignment horizontal="right"/>
    </xf>
    <xf numFmtId="4" fontId="0" fillId="0" borderId="4" xfId="0" applyNumberFormat="1" applyFont="1" applyFill="1" applyBorder="1" applyAlignment="1">
      <alignment horizontal="right" vertical="center"/>
    </xf>
    <xf numFmtId="4" fontId="0" fillId="0" borderId="5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4" fontId="3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0" fontId="0" fillId="0" borderId="0" xfId="0" applyBorder="1"/>
    <xf numFmtId="4" fontId="0" fillId="0" borderId="0" xfId="0" applyNumberFormat="1" applyBorder="1"/>
    <xf numFmtId="0" fontId="10" fillId="0" borderId="0" xfId="0" applyFont="1" applyBorder="1"/>
    <xf numFmtId="4" fontId="0" fillId="0" borderId="0" xfId="0" applyNumberFormat="1" applyBorder="1" applyAlignment="1">
      <alignment horizontal="center"/>
    </xf>
    <xf numFmtId="0" fontId="8" fillId="0" borderId="0" xfId="0" applyFont="1" applyBorder="1"/>
    <xf numFmtId="4" fontId="8" fillId="0" borderId="8" xfId="0" applyNumberFormat="1" applyFont="1" applyFill="1" applyBorder="1" applyAlignment="1"/>
    <xf numFmtId="4" fontId="8" fillId="0" borderId="9" xfId="0" applyNumberFormat="1" applyFont="1" applyFill="1" applyBorder="1" applyAlignment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2"/>
  <sheetViews>
    <sheetView tabSelected="1" topLeftCell="A67" zoomScale="80" zoomScaleNormal="80" workbookViewId="0">
      <selection activeCell="S32" sqref="S32"/>
    </sheetView>
  </sheetViews>
  <sheetFormatPr defaultRowHeight="14.4" x14ac:dyDescent="0.3"/>
  <cols>
    <col min="1" max="1" width="5.44140625" customWidth="1"/>
    <col min="2" max="2" width="8.6640625" style="24" customWidth="1"/>
    <col min="3" max="3" width="11.109375" style="24" customWidth="1"/>
    <col min="4" max="4" width="6.33203125" style="24" customWidth="1"/>
    <col min="5" max="5" width="7.88671875" style="24" customWidth="1"/>
    <col min="6" max="6" width="9.33203125" style="24" customWidth="1"/>
    <col min="7" max="7" width="12.88671875" style="24" customWidth="1"/>
    <col min="8" max="8" width="11.44140625" style="24" customWidth="1"/>
    <col min="9" max="9" width="10.33203125" style="24" customWidth="1"/>
    <col min="10" max="10" width="11.44140625" style="42" customWidth="1"/>
    <col min="11" max="11" width="9.109375" style="24" customWidth="1"/>
    <col min="12" max="12" width="7.88671875" style="24" customWidth="1"/>
  </cols>
  <sheetData>
    <row r="1" spans="1:16384" ht="11.25" customHeight="1" x14ac:dyDescent="0.3">
      <c r="K1" s="43" t="s">
        <v>123</v>
      </c>
    </row>
    <row r="2" spans="1:16384" ht="18" x14ac:dyDescent="0.35">
      <c r="A2" s="125" t="s">
        <v>0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</row>
    <row r="3" spans="1:16384" ht="18" x14ac:dyDescent="0.35">
      <c r="A3" s="125" t="s">
        <v>1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</row>
    <row r="4" spans="1:16384" ht="18" x14ac:dyDescent="0.35">
      <c r="A4" s="1"/>
      <c r="B4" s="60"/>
      <c r="C4" s="23" t="s">
        <v>2</v>
      </c>
      <c r="D4" s="60" t="s">
        <v>84</v>
      </c>
      <c r="E4" s="126" t="s">
        <v>24</v>
      </c>
      <c r="F4" s="126"/>
      <c r="G4" s="126"/>
      <c r="H4" s="126"/>
      <c r="I4" s="60">
        <v>2014</v>
      </c>
      <c r="J4" s="44" t="s">
        <v>25</v>
      </c>
    </row>
    <row r="5" spans="1:16384" ht="11.25" customHeight="1" x14ac:dyDescent="0.3"/>
    <row r="6" spans="1:16384" ht="15.6" x14ac:dyDescent="0.3">
      <c r="A6" s="2" t="s">
        <v>117</v>
      </c>
      <c r="B6" s="17">
        <f>I4</f>
        <v>2014</v>
      </c>
      <c r="C6" s="24" t="s">
        <v>30</v>
      </c>
      <c r="D6" s="25" t="s">
        <v>87</v>
      </c>
      <c r="E6" s="26">
        <v>2939.6</v>
      </c>
      <c r="F6" s="24" t="s">
        <v>71</v>
      </c>
    </row>
    <row r="7" spans="1:16384" ht="15.6" x14ac:dyDescent="0.3">
      <c r="A7" s="127">
        <v>1752390.54</v>
      </c>
      <c r="B7" s="127"/>
      <c r="C7" s="27" t="s">
        <v>3</v>
      </c>
      <c r="F7" s="25"/>
      <c r="G7" s="28">
        <f>(A7-J8)</f>
        <v>1422870.51</v>
      </c>
      <c r="H7" s="17" t="s">
        <v>82</v>
      </c>
      <c r="I7" s="38">
        <f>(G7/A7)*100</f>
        <v>81.195970733784023</v>
      </c>
      <c r="J7" s="42" t="s">
        <v>4</v>
      </c>
    </row>
    <row r="8" spans="1:16384" ht="18" customHeight="1" x14ac:dyDescent="0.3">
      <c r="A8" t="s">
        <v>5</v>
      </c>
      <c r="J8" s="28">
        <v>329520.03000000003</v>
      </c>
      <c r="K8" s="24" t="s">
        <v>6</v>
      </c>
    </row>
    <row r="9" spans="1:16384" x14ac:dyDescent="0.3">
      <c r="A9" t="s">
        <v>7</v>
      </c>
      <c r="J9" s="40"/>
    </row>
    <row r="10" spans="1:16384" x14ac:dyDescent="0.3">
      <c r="A10" t="s">
        <v>114</v>
      </c>
      <c r="B10" s="26">
        <v>42896.68</v>
      </c>
      <c r="C10" s="24" t="s">
        <v>12</v>
      </c>
      <c r="E10" s="29" t="s">
        <v>118</v>
      </c>
      <c r="F10" s="26">
        <v>12900.62</v>
      </c>
      <c r="G10" s="24" t="s">
        <v>12</v>
      </c>
      <c r="I10" s="29" t="s">
        <v>121</v>
      </c>
      <c r="J10" s="26">
        <v>16114.99</v>
      </c>
      <c r="K10" s="24" t="s">
        <v>12</v>
      </c>
    </row>
    <row r="11" spans="1:16384" x14ac:dyDescent="0.3">
      <c r="A11" s="13" t="s">
        <v>89</v>
      </c>
      <c r="B11" s="26">
        <v>89126.16</v>
      </c>
      <c r="C11" s="24" t="s">
        <v>12</v>
      </c>
      <c r="E11" s="29" t="s">
        <v>119</v>
      </c>
      <c r="F11" s="26">
        <v>10513.99</v>
      </c>
      <c r="G11" s="24" t="s">
        <v>12</v>
      </c>
      <c r="I11" s="29"/>
      <c r="J11" s="26"/>
    </row>
    <row r="12" spans="1:16384" x14ac:dyDescent="0.3">
      <c r="A12" s="13" t="s">
        <v>90</v>
      </c>
      <c r="B12" s="30">
        <v>18191.71</v>
      </c>
      <c r="C12" s="24" t="s">
        <v>12</v>
      </c>
      <c r="D12" s="31"/>
      <c r="E12" s="29" t="s">
        <v>120</v>
      </c>
      <c r="F12" s="32">
        <v>18210.23</v>
      </c>
      <c r="G12" s="24" t="s">
        <v>12</v>
      </c>
      <c r="H12" s="31"/>
      <c r="I12" s="31"/>
      <c r="J12" s="31"/>
      <c r="K12" s="31"/>
      <c r="L12" s="31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  <c r="XFD12" s="13"/>
    </row>
    <row r="13" spans="1:16384" ht="15" customHeight="1" x14ac:dyDescent="0.3">
      <c r="A13" t="s">
        <v>74</v>
      </c>
      <c r="J13" s="14">
        <f>G14+G15+G16+G17</f>
        <v>329520.03000000003</v>
      </c>
      <c r="K13" s="45"/>
    </row>
    <row r="14" spans="1:16384" x14ac:dyDescent="0.3">
      <c r="A14" s="3" t="s">
        <v>8</v>
      </c>
      <c r="B14" s="24" t="s">
        <v>9</v>
      </c>
      <c r="G14" s="14">
        <f>(J8*43.5/100)</f>
        <v>143341.21305000002</v>
      </c>
      <c r="H14" s="24" t="s">
        <v>12</v>
      </c>
      <c r="J14" s="40"/>
    </row>
    <row r="15" spans="1:16384" x14ac:dyDescent="0.3">
      <c r="A15" s="3" t="s">
        <v>8</v>
      </c>
      <c r="B15" s="24" t="s">
        <v>10</v>
      </c>
      <c r="G15" s="14">
        <f>(J8*36.6/100)</f>
        <v>120604.33098000001</v>
      </c>
      <c r="H15" s="24" t="s">
        <v>12</v>
      </c>
    </row>
    <row r="16" spans="1:16384" x14ac:dyDescent="0.3">
      <c r="A16" s="3" t="s">
        <v>8</v>
      </c>
      <c r="B16" s="24" t="s">
        <v>11</v>
      </c>
      <c r="G16" s="14">
        <f>(J8*12.5/100)</f>
        <v>41190.003750000003</v>
      </c>
      <c r="H16" s="24" t="s">
        <v>12</v>
      </c>
      <c r="K16" s="27"/>
      <c r="L16" s="46"/>
    </row>
    <row r="17" spans="1:24" x14ac:dyDescent="0.3">
      <c r="A17" s="3" t="s">
        <v>8</v>
      </c>
      <c r="B17" s="24" t="s">
        <v>16</v>
      </c>
      <c r="G17" s="14">
        <f>(J8*7.4/100)</f>
        <v>24384.482220000005</v>
      </c>
      <c r="H17" s="24" t="s">
        <v>12</v>
      </c>
    </row>
    <row r="18" spans="1:24" ht="9" customHeight="1" x14ac:dyDescent="0.3">
      <c r="G18" s="33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</row>
    <row r="19" spans="1:24" x14ac:dyDescent="0.3">
      <c r="A19" s="4" t="s">
        <v>13</v>
      </c>
      <c r="G19" s="14">
        <f>E6*4.74*12</f>
        <v>167204.448</v>
      </c>
      <c r="H19" s="24" t="s">
        <v>14</v>
      </c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</row>
    <row r="20" spans="1:24" ht="15" thickBot="1" x14ac:dyDescent="0.35">
      <c r="A20" s="128">
        <f>(G19*I7/100)</f>
        <v>135763.27466366513</v>
      </c>
      <c r="B20" s="128"/>
      <c r="C20" s="24" t="s">
        <v>17</v>
      </c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</row>
    <row r="21" spans="1:24" x14ac:dyDescent="0.3">
      <c r="A21" s="5" t="s">
        <v>2</v>
      </c>
      <c r="B21" s="122" t="s">
        <v>23</v>
      </c>
      <c r="C21" s="123"/>
      <c r="D21" s="123"/>
      <c r="E21" s="123"/>
      <c r="F21" s="123"/>
      <c r="G21" s="123"/>
      <c r="H21" s="124"/>
      <c r="I21" s="47" t="s">
        <v>21</v>
      </c>
      <c r="J21" s="48" t="s">
        <v>20</v>
      </c>
      <c r="K21" s="122" t="s">
        <v>18</v>
      </c>
      <c r="L21" s="124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</row>
    <row r="22" spans="1:24" ht="15" thickBot="1" x14ac:dyDescent="0.35">
      <c r="A22" s="6" t="s">
        <v>15</v>
      </c>
      <c r="B22" s="74"/>
      <c r="C22" s="75"/>
      <c r="D22" s="75"/>
      <c r="E22" s="75"/>
      <c r="F22" s="75"/>
      <c r="G22" s="75"/>
      <c r="H22" s="76"/>
      <c r="I22" s="49" t="s">
        <v>22</v>
      </c>
      <c r="J22" s="50"/>
      <c r="K22" s="113" t="s">
        <v>19</v>
      </c>
      <c r="L22" s="114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</row>
    <row r="23" spans="1:24" ht="15" thickBot="1" x14ac:dyDescent="0.35">
      <c r="A23" s="7"/>
      <c r="B23" s="115" t="s">
        <v>86</v>
      </c>
      <c r="C23" s="116"/>
      <c r="D23" s="116"/>
      <c r="E23" s="116"/>
      <c r="F23" s="116"/>
      <c r="G23" s="116"/>
      <c r="H23" s="117"/>
      <c r="I23" s="51"/>
      <c r="J23" s="52"/>
      <c r="K23" s="118">
        <v>-77188.899999999994</v>
      </c>
      <c r="L23" s="119"/>
      <c r="N23" s="129"/>
      <c r="O23" s="129"/>
      <c r="P23" s="129"/>
      <c r="Q23" s="129"/>
      <c r="R23" s="129"/>
      <c r="S23" s="129"/>
      <c r="T23" s="129"/>
      <c r="U23" s="130"/>
      <c r="V23" s="130"/>
      <c r="W23" s="129"/>
      <c r="X23" s="129"/>
    </row>
    <row r="24" spans="1:24" ht="16.2" x14ac:dyDescent="0.3">
      <c r="A24" s="9">
        <v>1</v>
      </c>
      <c r="B24" s="87" t="s">
        <v>125</v>
      </c>
      <c r="C24" s="88"/>
      <c r="D24" s="88"/>
      <c r="E24" s="88"/>
      <c r="F24" s="88"/>
      <c r="G24" s="88"/>
      <c r="H24" s="89"/>
      <c r="I24" s="67" t="s">
        <v>91</v>
      </c>
      <c r="J24" s="68">
        <v>255</v>
      </c>
      <c r="K24" s="120">
        <v>-1589.66</v>
      </c>
      <c r="L24" s="121"/>
      <c r="N24" s="129"/>
      <c r="O24" s="129"/>
      <c r="P24" s="129"/>
      <c r="Q24" s="129"/>
      <c r="R24" s="129"/>
      <c r="S24" s="129"/>
      <c r="T24" s="129"/>
      <c r="U24" s="130"/>
      <c r="V24" s="130"/>
      <c r="W24" s="129"/>
      <c r="X24" s="129"/>
    </row>
    <row r="25" spans="1:24" x14ac:dyDescent="0.3">
      <c r="A25" s="8">
        <v>2</v>
      </c>
      <c r="B25" s="79" t="s">
        <v>126</v>
      </c>
      <c r="C25" s="77"/>
      <c r="D25" s="77"/>
      <c r="E25" s="77"/>
      <c r="F25" s="77"/>
      <c r="G25" s="77"/>
      <c r="H25" s="80"/>
      <c r="I25" s="69" t="s">
        <v>85</v>
      </c>
      <c r="J25" s="18">
        <v>21</v>
      </c>
      <c r="K25" s="111">
        <f>63552*0.1676</f>
        <v>10651.315199999999</v>
      </c>
      <c r="L25" s="112"/>
      <c r="N25" s="129"/>
      <c r="O25" s="129"/>
      <c r="P25" s="129"/>
      <c r="Q25" s="129"/>
      <c r="R25" s="129"/>
      <c r="S25" s="129"/>
      <c r="T25" s="129"/>
      <c r="U25" s="130"/>
      <c r="V25" s="130"/>
      <c r="W25" s="129"/>
      <c r="X25" s="129"/>
    </row>
    <row r="26" spans="1:24" x14ac:dyDescent="0.3">
      <c r="A26" s="8">
        <v>5</v>
      </c>
      <c r="B26" s="79" t="s">
        <v>124</v>
      </c>
      <c r="C26" s="77"/>
      <c r="D26" s="77"/>
      <c r="E26" s="77"/>
      <c r="F26" s="77"/>
      <c r="G26" s="77"/>
      <c r="H26" s="80"/>
      <c r="I26" s="69" t="s">
        <v>85</v>
      </c>
      <c r="J26" s="18">
        <v>26</v>
      </c>
      <c r="K26" s="98">
        <f>82646*0.1616</f>
        <v>13355.5936</v>
      </c>
      <c r="L26" s="99"/>
      <c r="N26" s="129"/>
      <c r="O26" s="129"/>
      <c r="P26" s="129"/>
      <c r="Q26" s="129"/>
      <c r="R26" s="129"/>
      <c r="S26" s="129"/>
      <c r="T26" s="129"/>
      <c r="U26" s="130"/>
      <c r="V26" s="130"/>
      <c r="W26" s="129"/>
      <c r="X26" s="129"/>
    </row>
    <row r="27" spans="1:24" x14ac:dyDescent="0.3">
      <c r="A27" s="8">
        <v>7</v>
      </c>
      <c r="B27" s="79" t="s">
        <v>127</v>
      </c>
      <c r="C27" s="77"/>
      <c r="D27" s="77"/>
      <c r="E27" s="77"/>
      <c r="F27" s="77"/>
      <c r="G27" s="77"/>
      <c r="H27" s="80"/>
      <c r="I27" s="53" t="s">
        <v>75</v>
      </c>
      <c r="J27" s="18">
        <v>2</v>
      </c>
      <c r="K27" s="109">
        <v>280</v>
      </c>
      <c r="L27" s="110"/>
      <c r="N27" s="129"/>
      <c r="O27" s="129"/>
      <c r="P27" s="129"/>
      <c r="Q27" s="131"/>
      <c r="R27" s="129"/>
      <c r="S27" s="129"/>
      <c r="T27" s="129"/>
      <c r="U27" s="130"/>
      <c r="V27" s="130"/>
      <c r="W27" s="129"/>
      <c r="X27" s="129"/>
    </row>
    <row r="28" spans="1:24" x14ac:dyDescent="0.3">
      <c r="A28" s="8">
        <v>9</v>
      </c>
      <c r="B28" s="79" t="s">
        <v>102</v>
      </c>
      <c r="C28" s="77"/>
      <c r="D28" s="77"/>
      <c r="E28" s="77"/>
      <c r="F28" s="77"/>
      <c r="G28" s="77"/>
      <c r="H28" s="80"/>
      <c r="I28" s="53" t="s">
        <v>75</v>
      </c>
      <c r="J28" s="18">
        <v>2</v>
      </c>
      <c r="K28" s="98">
        <v>140</v>
      </c>
      <c r="L28" s="99"/>
      <c r="N28" s="129"/>
      <c r="O28" s="129"/>
      <c r="P28" s="129"/>
      <c r="Q28" s="131"/>
      <c r="R28" s="129"/>
      <c r="S28" s="129"/>
      <c r="T28" s="129"/>
      <c r="U28" s="130"/>
      <c r="V28" s="130"/>
      <c r="W28" s="129"/>
      <c r="X28" s="129"/>
    </row>
    <row r="29" spans="1:24" x14ac:dyDescent="0.3">
      <c r="A29" s="8">
        <v>10</v>
      </c>
      <c r="B29" s="79" t="s">
        <v>135</v>
      </c>
      <c r="C29" s="77"/>
      <c r="D29" s="77"/>
      <c r="E29" s="77"/>
      <c r="F29" s="77"/>
      <c r="G29" s="77"/>
      <c r="H29" s="80"/>
      <c r="I29" s="53" t="s">
        <v>75</v>
      </c>
      <c r="J29" s="18">
        <v>14</v>
      </c>
      <c r="K29" s="109">
        <f>2240*0.1616</f>
        <v>361.98399999999998</v>
      </c>
      <c r="L29" s="110"/>
      <c r="N29" s="129"/>
      <c r="O29" s="129"/>
      <c r="P29" s="129"/>
      <c r="Q29" s="131"/>
      <c r="R29" s="129"/>
      <c r="S29" s="129"/>
      <c r="T29" s="129"/>
      <c r="U29" s="130"/>
      <c r="V29" s="132"/>
      <c r="W29" s="129"/>
      <c r="X29" s="129"/>
    </row>
    <row r="30" spans="1:24" x14ac:dyDescent="0.3">
      <c r="A30" s="8">
        <v>11</v>
      </c>
      <c r="B30" s="79" t="s">
        <v>128</v>
      </c>
      <c r="C30" s="77"/>
      <c r="D30" s="77"/>
      <c r="E30" s="77"/>
      <c r="F30" s="77"/>
      <c r="G30" s="77"/>
      <c r="H30" s="80"/>
      <c r="I30" s="53" t="s">
        <v>75</v>
      </c>
      <c r="J30" s="18">
        <v>19</v>
      </c>
      <c r="K30" s="98">
        <v>1268</v>
      </c>
      <c r="L30" s="99"/>
      <c r="N30" s="129"/>
      <c r="O30" s="129"/>
      <c r="P30" s="129"/>
      <c r="Q30" s="131"/>
      <c r="R30" s="129"/>
      <c r="S30" s="129"/>
      <c r="T30" s="129"/>
      <c r="U30" s="129"/>
      <c r="V30" s="129"/>
      <c r="W30" s="129"/>
      <c r="X30" s="129"/>
    </row>
    <row r="31" spans="1:24" x14ac:dyDescent="0.3">
      <c r="A31" s="8">
        <v>14</v>
      </c>
      <c r="B31" s="100" t="s">
        <v>129</v>
      </c>
      <c r="C31" s="101"/>
      <c r="D31" s="101"/>
      <c r="E31" s="101"/>
      <c r="F31" s="101"/>
      <c r="G31" s="101"/>
      <c r="H31" s="102"/>
      <c r="I31" s="19" t="s">
        <v>105</v>
      </c>
      <c r="J31" s="21">
        <f>534*0.1616</f>
        <v>86.294399999999996</v>
      </c>
      <c r="K31" s="107">
        <f>6225*0.1616</f>
        <v>1005.9599999999999</v>
      </c>
      <c r="L31" s="108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</row>
    <row r="32" spans="1:24" x14ac:dyDescent="0.3">
      <c r="A32" s="8">
        <v>15</v>
      </c>
      <c r="B32" s="79" t="s">
        <v>106</v>
      </c>
      <c r="C32" s="77"/>
      <c r="D32" s="77"/>
      <c r="E32" s="77"/>
      <c r="F32" s="77"/>
      <c r="G32" s="77"/>
      <c r="H32" s="80"/>
      <c r="I32" s="53" t="s">
        <v>105</v>
      </c>
      <c r="J32" s="18">
        <v>20.7</v>
      </c>
      <c r="K32" s="103">
        <f>42000</f>
        <v>42000</v>
      </c>
      <c r="L32" s="104"/>
      <c r="N32" s="129"/>
      <c r="O32" s="129"/>
      <c r="P32" s="129"/>
      <c r="Q32" s="129"/>
      <c r="R32" s="131"/>
      <c r="S32" s="129"/>
      <c r="T32" s="129"/>
      <c r="U32" s="129"/>
      <c r="V32" s="129"/>
      <c r="W32" s="129"/>
      <c r="X32" s="129"/>
    </row>
    <row r="33" spans="1:24" x14ac:dyDescent="0.3">
      <c r="A33" s="8">
        <v>16</v>
      </c>
      <c r="B33" s="79" t="s">
        <v>130</v>
      </c>
      <c r="C33" s="77"/>
      <c r="D33" s="77"/>
      <c r="E33" s="77"/>
      <c r="F33" s="77"/>
      <c r="G33" s="77"/>
      <c r="H33" s="80"/>
      <c r="I33" s="53" t="s">
        <v>88</v>
      </c>
      <c r="J33" s="18">
        <v>20</v>
      </c>
      <c r="K33" s="103">
        <v>25000</v>
      </c>
      <c r="L33" s="104"/>
      <c r="N33" s="129"/>
      <c r="O33" s="129"/>
      <c r="P33" s="129"/>
      <c r="Q33" s="129"/>
      <c r="R33" s="131"/>
      <c r="S33" s="131"/>
      <c r="T33" s="129"/>
      <c r="U33" s="129"/>
      <c r="V33" s="129"/>
      <c r="W33" s="129"/>
      <c r="X33" s="129"/>
    </row>
    <row r="34" spans="1:24" x14ac:dyDescent="0.3">
      <c r="A34" s="8">
        <v>17</v>
      </c>
      <c r="B34" s="79" t="s">
        <v>107</v>
      </c>
      <c r="C34" s="77"/>
      <c r="D34" s="77"/>
      <c r="E34" s="77"/>
      <c r="F34" s="77"/>
      <c r="G34" s="77"/>
      <c r="H34" s="80"/>
      <c r="I34" s="53" t="s">
        <v>75</v>
      </c>
      <c r="J34" s="18">
        <v>1</v>
      </c>
      <c r="K34" s="98">
        <v>6000</v>
      </c>
      <c r="L34" s="9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</row>
    <row r="35" spans="1:24" x14ac:dyDescent="0.3">
      <c r="A35" s="8">
        <v>18</v>
      </c>
      <c r="B35" s="100" t="s">
        <v>134</v>
      </c>
      <c r="C35" s="101"/>
      <c r="D35" s="101"/>
      <c r="E35" s="101"/>
      <c r="F35" s="101"/>
      <c r="G35" s="101"/>
      <c r="H35" s="102"/>
      <c r="I35" s="19" t="s">
        <v>75</v>
      </c>
      <c r="J35" s="19">
        <v>6</v>
      </c>
      <c r="K35" s="103">
        <f>(974+1000)*0.1616</f>
        <v>318.9984</v>
      </c>
      <c r="L35" s="104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</row>
    <row r="36" spans="1:24" x14ac:dyDescent="0.3">
      <c r="A36" s="8">
        <v>20</v>
      </c>
      <c r="B36" s="100" t="s">
        <v>131</v>
      </c>
      <c r="C36" s="101"/>
      <c r="D36" s="101"/>
      <c r="E36" s="101"/>
      <c r="F36" s="101"/>
      <c r="G36" s="101"/>
      <c r="H36" s="102"/>
      <c r="I36" s="19" t="s">
        <v>75</v>
      </c>
      <c r="J36" s="22">
        <v>5</v>
      </c>
      <c r="K36" s="103">
        <f>400+400+300+300+300</f>
        <v>1700</v>
      </c>
      <c r="L36" s="104"/>
      <c r="N36" s="129"/>
      <c r="O36" s="129"/>
      <c r="P36" s="129"/>
      <c r="Q36" s="129"/>
      <c r="R36" s="131"/>
      <c r="S36" s="129"/>
      <c r="T36" s="129"/>
      <c r="U36" s="129"/>
      <c r="V36" s="129"/>
      <c r="W36" s="129"/>
      <c r="X36" s="129"/>
    </row>
    <row r="37" spans="1:24" x14ac:dyDescent="0.3">
      <c r="A37" s="15">
        <v>21</v>
      </c>
      <c r="B37" s="100" t="s">
        <v>108</v>
      </c>
      <c r="C37" s="101"/>
      <c r="D37" s="101"/>
      <c r="E37" s="101"/>
      <c r="F37" s="101"/>
      <c r="G37" s="101"/>
      <c r="H37" s="102"/>
      <c r="I37" s="19" t="s">
        <v>109</v>
      </c>
      <c r="J37" s="22">
        <v>1</v>
      </c>
      <c r="K37" s="103">
        <f>45402+7626</f>
        <v>53028</v>
      </c>
      <c r="L37" s="104"/>
      <c r="M37" s="61" t="s">
        <v>136</v>
      </c>
      <c r="N37" s="133"/>
      <c r="O37" s="133"/>
      <c r="P37" s="129"/>
      <c r="Q37" s="129"/>
      <c r="R37" s="129"/>
      <c r="S37" s="129"/>
      <c r="T37" s="129"/>
      <c r="U37" s="129"/>
      <c r="V37" s="129"/>
      <c r="W37" s="129"/>
      <c r="X37" s="129"/>
    </row>
    <row r="38" spans="1:24" x14ac:dyDescent="0.3">
      <c r="A38" s="20">
        <v>22</v>
      </c>
      <c r="B38" s="100" t="s">
        <v>110</v>
      </c>
      <c r="C38" s="101"/>
      <c r="D38" s="101"/>
      <c r="E38" s="101"/>
      <c r="F38" s="101"/>
      <c r="G38" s="101"/>
      <c r="H38" s="102"/>
      <c r="I38" s="19" t="s">
        <v>111</v>
      </c>
      <c r="J38" s="22" t="s">
        <v>111</v>
      </c>
      <c r="K38" s="134">
        <v>11290</v>
      </c>
      <c r="L38" s="135"/>
      <c r="M38" s="16"/>
      <c r="N38" s="131"/>
      <c r="O38" s="131"/>
      <c r="P38" s="129"/>
      <c r="Q38" s="129"/>
      <c r="R38" s="129"/>
      <c r="S38" s="129"/>
      <c r="T38" s="129"/>
      <c r="U38" s="129"/>
      <c r="V38" s="129"/>
      <c r="W38" s="129"/>
      <c r="X38" s="129"/>
    </row>
    <row r="39" spans="1:24" x14ac:dyDescent="0.3">
      <c r="A39" s="8">
        <v>23</v>
      </c>
      <c r="B39" s="100" t="s">
        <v>132</v>
      </c>
      <c r="C39" s="101"/>
      <c r="D39" s="101"/>
      <c r="E39" s="101"/>
      <c r="F39" s="101"/>
      <c r="G39" s="101"/>
      <c r="H39" s="102"/>
      <c r="I39" s="19" t="s">
        <v>75</v>
      </c>
      <c r="J39" s="19">
        <v>1</v>
      </c>
      <c r="K39" s="103">
        <v>6500</v>
      </c>
      <c r="L39" s="104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</row>
    <row r="40" spans="1:24" x14ac:dyDescent="0.3">
      <c r="A40" s="8">
        <v>24</v>
      </c>
      <c r="B40" s="100" t="s">
        <v>133</v>
      </c>
      <c r="C40" s="101"/>
      <c r="D40" s="101"/>
      <c r="E40" s="101"/>
      <c r="F40" s="101"/>
      <c r="G40" s="101"/>
      <c r="H40" s="102"/>
      <c r="I40" s="19" t="s">
        <v>75</v>
      </c>
      <c r="J40" s="22">
        <v>8</v>
      </c>
      <c r="K40" s="103">
        <f>8203.52*0.1616</f>
        <v>1325.688832</v>
      </c>
      <c r="L40" s="104"/>
      <c r="N40" s="129"/>
      <c r="O40" s="129"/>
      <c r="P40" s="131"/>
      <c r="Q40" s="131"/>
      <c r="R40" s="129"/>
      <c r="S40" s="129"/>
      <c r="T40" s="129"/>
      <c r="U40" s="129"/>
      <c r="V40" s="129"/>
      <c r="W40" s="129"/>
      <c r="X40" s="129"/>
    </row>
    <row r="41" spans="1:24" ht="15" thickBot="1" x14ac:dyDescent="0.35">
      <c r="A41" s="10"/>
      <c r="B41" s="71" t="s">
        <v>103</v>
      </c>
      <c r="C41" s="72"/>
      <c r="D41" s="72"/>
      <c r="E41" s="72"/>
      <c r="F41" s="72"/>
      <c r="G41" s="72"/>
      <c r="H41" s="72"/>
      <c r="I41" s="70"/>
      <c r="J41" s="62"/>
      <c r="K41" s="105">
        <f>SUM(K24:L40)</f>
        <v>172635.88003200002</v>
      </c>
      <c r="L41" s="106"/>
      <c r="N41" s="129"/>
      <c r="O41" s="129"/>
      <c r="P41" s="131"/>
      <c r="Q41" s="131"/>
      <c r="R41" s="129"/>
      <c r="S41" s="129"/>
      <c r="T41" s="129"/>
      <c r="U41" s="129"/>
      <c r="V41" s="129"/>
      <c r="W41" s="129"/>
      <c r="X41" s="129"/>
    </row>
    <row r="42" spans="1:24" s="16" customFormat="1" ht="16.2" thickBot="1" x14ac:dyDescent="0.35">
      <c r="A42" s="63"/>
      <c r="B42" s="64" t="s">
        <v>104</v>
      </c>
      <c r="C42" s="65"/>
      <c r="D42" s="65"/>
      <c r="E42" s="65"/>
      <c r="F42" s="65"/>
      <c r="G42" s="65"/>
      <c r="H42" s="66"/>
      <c r="I42" s="54"/>
      <c r="J42" s="54"/>
      <c r="K42" s="93">
        <f>K41+K23</f>
        <v>95446.980032000021</v>
      </c>
      <c r="L42" s="94"/>
      <c r="M42"/>
      <c r="N42" s="129"/>
      <c r="O42" s="129"/>
      <c r="P42" s="129"/>
      <c r="Q42" s="129"/>
      <c r="R42" s="131"/>
      <c r="S42" s="131"/>
      <c r="T42" s="131"/>
      <c r="U42" s="131"/>
      <c r="V42" s="131"/>
      <c r="W42" s="131"/>
      <c r="X42" s="131"/>
    </row>
    <row r="43" spans="1:24" x14ac:dyDescent="0.3">
      <c r="A43" t="s">
        <v>83</v>
      </c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</row>
    <row r="44" spans="1:24" x14ac:dyDescent="0.3">
      <c r="A44" t="s">
        <v>26</v>
      </c>
      <c r="D44" s="17">
        <f>I4</f>
        <v>2014</v>
      </c>
      <c r="E44" s="24" t="s">
        <v>27</v>
      </c>
      <c r="G44" s="34">
        <f>K42-G19</f>
        <v>-71757.467967999983</v>
      </c>
      <c r="H44" s="24" t="s">
        <v>28</v>
      </c>
      <c r="N44" s="129"/>
      <c r="O44" s="129"/>
      <c r="P44" s="129"/>
      <c r="Q44" s="129"/>
      <c r="R44" s="129"/>
      <c r="S44" s="129"/>
      <c r="T44" s="129"/>
      <c r="U44" s="129"/>
      <c r="V44" s="129"/>
      <c r="W44" s="129"/>
      <c r="X44" s="129"/>
    </row>
    <row r="45" spans="1:24" ht="15" thickBot="1" x14ac:dyDescent="0.35">
      <c r="A45" t="s">
        <v>29</v>
      </c>
      <c r="B45" s="17">
        <f>I4</f>
        <v>2014</v>
      </c>
      <c r="C45" s="24" t="s">
        <v>31</v>
      </c>
      <c r="N45" s="129"/>
      <c r="O45" s="129"/>
      <c r="P45" s="129"/>
      <c r="Q45" s="129"/>
      <c r="R45" s="129"/>
      <c r="S45" s="129"/>
      <c r="T45" s="129"/>
      <c r="U45" s="129"/>
      <c r="V45" s="129"/>
      <c r="W45" s="129"/>
      <c r="X45" s="129"/>
    </row>
    <row r="46" spans="1:24" x14ac:dyDescent="0.3">
      <c r="A46" s="57" t="s">
        <v>2</v>
      </c>
      <c r="B46" s="95" t="s">
        <v>38</v>
      </c>
      <c r="C46" s="96"/>
      <c r="D46" s="96"/>
      <c r="E46" s="96"/>
      <c r="F46" s="95" t="s">
        <v>39</v>
      </c>
      <c r="G46" s="96"/>
      <c r="H46" s="97"/>
      <c r="I46" s="95" t="s">
        <v>40</v>
      </c>
      <c r="J46" s="96"/>
      <c r="K46" s="96"/>
      <c r="L46" s="97"/>
    </row>
    <row r="47" spans="1:24" ht="15" customHeight="1" thickBot="1" x14ac:dyDescent="0.35">
      <c r="A47" s="58"/>
      <c r="B47" s="84"/>
      <c r="C47" s="85"/>
      <c r="D47" s="85"/>
      <c r="E47" s="85"/>
      <c r="F47" s="84"/>
      <c r="G47" s="85"/>
      <c r="H47" s="86"/>
      <c r="I47" s="84" t="s">
        <v>41</v>
      </c>
      <c r="J47" s="85"/>
      <c r="K47" s="85"/>
      <c r="L47" s="86"/>
    </row>
    <row r="48" spans="1:24" ht="15.75" customHeight="1" x14ac:dyDescent="0.3">
      <c r="A48" s="9" t="s">
        <v>32</v>
      </c>
      <c r="B48" s="87" t="s">
        <v>42</v>
      </c>
      <c r="C48" s="88"/>
      <c r="D48" s="88"/>
      <c r="E48" s="89"/>
      <c r="F48" s="90" t="s">
        <v>100</v>
      </c>
      <c r="G48" s="91"/>
      <c r="H48" s="92"/>
      <c r="I48" s="90" t="s">
        <v>101</v>
      </c>
      <c r="J48" s="91"/>
      <c r="K48" s="91"/>
      <c r="L48" s="92"/>
    </row>
    <row r="49" spans="1:12" x14ac:dyDescent="0.3">
      <c r="A49" s="8" t="s">
        <v>33</v>
      </c>
      <c r="B49" s="79" t="s">
        <v>43</v>
      </c>
      <c r="C49" s="77"/>
      <c r="D49" s="77"/>
      <c r="E49" s="80"/>
      <c r="F49" s="81" t="s">
        <v>48</v>
      </c>
      <c r="G49" s="82"/>
      <c r="H49" s="83"/>
      <c r="I49" s="81" t="s">
        <v>49</v>
      </c>
      <c r="J49" s="82"/>
      <c r="K49" s="82"/>
      <c r="L49" s="83"/>
    </row>
    <row r="50" spans="1:12" x14ac:dyDescent="0.3">
      <c r="A50" s="8" t="s">
        <v>34</v>
      </c>
      <c r="B50" s="79" t="s">
        <v>44</v>
      </c>
      <c r="C50" s="77"/>
      <c r="D50" s="77"/>
      <c r="E50" s="80"/>
      <c r="F50" s="81" t="s">
        <v>92</v>
      </c>
      <c r="G50" s="82"/>
      <c r="H50" s="83"/>
      <c r="I50" s="81" t="s">
        <v>93</v>
      </c>
      <c r="J50" s="82"/>
      <c r="K50" s="82"/>
      <c r="L50" s="83"/>
    </row>
    <row r="51" spans="1:12" ht="24" customHeight="1" x14ac:dyDescent="0.3">
      <c r="A51" s="8" t="s">
        <v>35</v>
      </c>
      <c r="B51" s="79" t="s">
        <v>45</v>
      </c>
      <c r="C51" s="77"/>
      <c r="D51" s="77"/>
      <c r="E51" s="80"/>
      <c r="F51" s="81" t="s">
        <v>98</v>
      </c>
      <c r="G51" s="82"/>
      <c r="H51" s="83"/>
      <c r="I51" s="81" t="s">
        <v>95</v>
      </c>
      <c r="J51" s="82"/>
      <c r="K51" s="82"/>
      <c r="L51" s="83"/>
    </row>
    <row r="52" spans="1:12" ht="15.75" customHeight="1" x14ac:dyDescent="0.3">
      <c r="A52" s="8" t="s">
        <v>36</v>
      </c>
      <c r="B52" s="79" t="s">
        <v>46</v>
      </c>
      <c r="C52" s="77"/>
      <c r="D52" s="77"/>
      <c r="E52" s="80"/>
      <c r="F52" s="81" t="s">
        <v>94</v>
      </c>
      <c r="G52" s="82"/>
      <c r="H52" s="83"/>
      <c r="I52" s="81" t="s">
        <v>96</v>
      </c>
      <c r="J52" s="82"/>
      <c r="K52" s="82"/>
      <c r="L52" s="83"/>
    </row>
    <row r="53" spans="1:12" ht="15" thickBot="1" x14ac:dyDescent="0.35">
      <c r="A53" s="10" t="s">
        <v>37</v>
      </c>
      <c r="B53" s="71" t="s">
        <v>47</v>
      </c>
      <c r="C53" s="72"/>
      <c r="D53" s="72"/>
      <c r="E53" s="73"/>
      <c r="F53" s="74" t="s">
        <v>99</v>
      </c>
      <c r="G53" s="75"/>
      <c r="H53" s="76"/>
      <c r="I53" s="74" t="s">
        <v>97</v>
      </c>
      <c r="J53" s="75"/>
      <c r="K53" s="75"/>
      <c r="L53" s="76"/>
    </row>
    <row r="55" spans="1:12" x14ac:dyDescent="0.3">
      <c r="A55" s="11" t="s">
        <v>52</v>
      </c>
      <c r="B55" s="17">
        <f>I4+1</f>
        <v>2015</v>
      </c>
      <c r="C55" s="24" t="s">
        <v>53</v>
      </c>
    </row>
    <row r="56" spans="1:12" x14ac:dyDescent="0.3">
      <c r="A56" s="56" t="s">
        <v>50</v>
      </c>
    </row>
    <row r="57" spans="1:12" x14ac:dyDescent="0.3">
      <c r="A57" s="77" t="s">
        <v>51</v>
      </c>
      <c r="B57" s="77"/>
      <c r="C57" s="77"/>
      <c r="D57" s="77"/>
      <c r="E57" s="77"/>
      <c r="F57" s="35">
        <f>G79</f>
        <v>1.7126943539892059</v>
      </c>
      <c r="G57" s="24" t="s">
        <v>80</v>
      </c>
    </row>
    <row r="58" spans="1:12" x14ac:dyDescent="0.3">
      <c r="A58" s="56" t="s">
        <v>56</v>
      </c>
    </row>
    <row r="59" spans="1:12" x14ac:dyDescent="0.3">
      <c r="A59" s="56" t="s">
        <v>54</v>
      </c>
    </row>
    <row r="60" spans="1:12" x14ac:dyDescent="0.3">
      <c r="A60" s="56" t="s">
        <v>55</v>
      </c>
    </row>
    <row r="61" spans="1:12" x14ac:dyDescent="0.3">
      <c r="A61" s="56" t="s">
        <v>57</v>
      </c>
    </row>
    <row r="63" spans="1:12" x14ac:dyDescent="0.3">
      <c r="A63" s="56" t="s">
        <v>115</v>
      </c>
      <c r="B63" s="17">
        <f>I4+1</f>
        <v>2015</v>
      </c>
      <c r="C63" s="24" t="s">
        <v>58</v>
      </c>
    </row>
    <row r="64" spans="1:12" x14ac:dyDescent="0.3">
      <c r="A64" s="56" t="s">
        <v>59</v>
      </c>
    </row>
    <row r="65" spans="1:11" x14ac:dyDescent="0.3">
      <c r="A65" s="56" t="s">
        <v>60</v>
      </c>
      <c r="B65" s="36"/>
      <c r="C65" s="36"/>
      <c r="D65" s="36"/>
      <c r="E65" s="36"/>
      <c r="F65" s="36"/>
      <c r="G65" s="36"/>
      <c r="H65" s="36"/>
      <c r="I65" s="36"/>
      <c r="J65" s="55">
        <v>10000</v>
      </c>
      <c r="K65" s="24" t="s">
        <v>12</v>
      </c>
    </row>
    <row r="66" spans="1:11" x14ac:dyDescent="0.3">
      <c r="A66" s="56" t="s">
        <v>61</v>
      </c>
      <c r="B66" s="36"/>
      <c r="C66" s="36"/>
      <c r="D66" s="36"/>
      <c r="E66" s="36"/>
      <c r="F66" s="36"/>
      <c r="G66" s="36"/>
      <c r="H66" s="36"/>
      <c r="I66" s="36"/>
      <c r="J66" s="55">
        <v>6500</v>
      </c>
      <c r="K66" s="24" t="s">
        <v>12</v>
      </c>
    </row>
    <row r="67" spans="1:11" x14ac:dyDescent="0.3">
      <c r="A67" s="56" t="s">
        <v>62</v>
      </c>
      <c r="B67" s="36"/>
      <c r="C67" s="36"/>
      <c r="D67" s="36"/>
      <c r="E67" s="36"/>
      <c r="F67" s="36"/>
      <c r="G67" s="36"/>
      <c r="H67" s="36"/>
      <c r="I67" s="36"/>
      <c r="J67" s="55">
        <v>7500</v>
      </c>
      <c r="K67" s="24" t="s">
        <v>12</v>
      </c>
    </row>
    <row r="68" spans="1:11" x14ac:dyDescent="0.3">
      <c r="A68" s="56" t="s">
        <v>63</v>
      </c>
      <c r="B68" s="36"/>
      <c r="C68" s="36"/>
      <c r="D68" s="36"/>
      <c r="E68" s="36"/>
      <c r="F68" s="36"/>
      <c r="G68" s="36"/>
      <c r="H68" s="36"/>
      <c r="I68" s="36"/>
      <c r="J68" s="55">
        <v>15000</v>
      </c>
      <c r="K68" s="24" t="s">
        <v>12</v>
      </c>
    </row>
    <row r="69" spans="1:11" x14ac:dyDescent="0.3">
      <c r="A69" s="56" t="s">
        <v>64</v>
      </c>
      <c r="B69" s="36"/>
      <c r="C69" s="36"/>
      <c r="D69" s="36"/>
      <c r="E69" s="36"/>
      <c r="F69" s="36"/>
      <c r="G69" s="36"/>
      <c r="H69" s="36"/>
      <c r="I69" s="36"/>
      <c r="J69" s="55">
        <v>1200</v>
      </c>
      <c r="K69" s="24" t="s">
        <v>12</v>
      </c>
    </row>
    <row r="70" spans="1:11" x14ac:dyDescent="0.3">
      <c r="A70" s="56" t="s">
        <v>65</v>
      </c>
      <c r="B70" s="36"/>
      <c r="C70" s="36"/>
      <c r="D70" s="36"/>
      <c r="E70" s="36"/>
      <c r="F70" s="36"/>
      <c r="G70" s="36"/>
      <c r="H70" s="36"/>
      <c r="I70" s="36"/>
      <c r="J70" s="55">
        <v>1500</v>
      </c>
      <c r="K70" s="24" t="s">
        <v>12</v>
      </c>
    </row>
    <row r="71" spans="1:11" x14ac:dyDescent="0.3">
      <c r="A71" s="56" t="s">
        <v>66</v>
      </c>
      <c r="B71" s="36"/>
      <c r="C71" s="36"/>
      <c r="D71" s="36"/>
      <c r="E71" s="36"/>
      <c r="F71" s="36"/>
      <c r="G71" s="36"/>
      <c r="H71" s="36"/>
      <c r="I71" s="36"/>
      <c r="J71" s="55">
        <v>15000</v>
      </c>
      <c r="K71" s="24" t="s">
        <v>12</v>
      </c>
    </row>
    <row r="72" spans="1:11" x14ac:dyDescent="0.3">
      <c r="A72" s="56" t="s">
        <v>122</v>
      </c>
      <c r="B72" s="36"/>
      <c r="C72" s="36"/>
      <c r="D72" s="36"/>
      <c r="E72" s="36"/>
      <c r="F72" s="36"/>
      <c r="G72" s="36"/>
      <c r="H72" s="36"/>
      <c r="I72" s="36"/>
      <c r="J72" s="55">
        <v>12000</v>
      </c>
      <c r="K72" s="24" t="s">
        <v>12</v>
      </c>
    </row>
    <row r="73" spans="1:11" x14ac:dyDescent="0.3">
      <c r="A73" s="56" t="s">
        <v>67</v>
      </c>
      <c r="B73" s="36"/>
      <c r="C73" s="36"/>
      <c r="D73" s="36"/>
      <c r="E73" s="36"/>
      <c r="F73" s="36"/>
      <c r="G73" s="36"/>
      <c r="H73" s="36"/>
      <c r="I73" s="36"/>
      <c r="J73" s="55">
        <v>12000</v>
      </c>
      <c r="K73" s="24" t="s">
        <v>12</v>
      </c>
    </row>
    <row r="74" spans="1:11" x14ac:dyDescent="0.3">
      <c r="A74" s="56" t="s">
        <v>68</v>
      </c>
      <c r="B74" s="36"/>
      <c r="C74" s="36"/>
      <c r="D74" s="36"/>
      <c r="E74" s="36"/>
      <c r="F74" s="36"/>
      <c r="G74" s="36"/>
      <c r="H74" s="36"/>
      <c r="I74" s="36"/>
      <c r="J74" s="55">
        <v>10000</v>
      </c>
      <c r="K74" s="24" t="s">
        <v>12</v>
      </c>
    </row>
    <row r="75" spans="1:11" x14ac:dyDescent="0.3">
      <c r="A75" s="56" t="s">
        <v>112</v>
      </c>
      <c r="J75" s="55">
        <v>15000</v>
      </c>
      <c r="K75" s="24" t="s">
        <v>12</v>
      </c>
    </row>
    <row r="76" spans="1:11" x14ac:dyDescent="0.3">
      <c r="A76" s="56" t="s">
        <v>113</v>
      </c>
      <c r="J76" s="55">
        <v>20000</v>
      </c>
      <c r="K76" s="24" t="s">
        <v>12</v>
      </c>
    </row>
    <row r="77" spans="1:11" x14ac:dyDescent="0.3">
      <c r="A77" s="12" t="s">
        <v>69</v>
      </c>
      <c r="J77" s="14">
        <f>SUM(J65:J76)</f>
        <v>125700</v>
      </c>
      <c r="K77" s="31" t="s">
        <v>70</v>
      </c>
    </row>
    <row r="78" spans="1:11" x14ac:dyDescent="0.3">
      <c r="A78" s="56" t="s">
        <v>116</v>
      </c>
      <c r="H78" s="34"/>
      <c r="I78" s="14">
        <f>G44</f>
        <v>-71757.467967999983</v>
      </c>
      <c r="K78" s="14"/>
    </row>
    <row r="79" spans="1:11" x14ac:dyDescent="0.3">
      <c r="A79" s="56" t="s">
        <v>78</v>
      </c>
      <c r="B79" s="59"/>
      <c r="C79" s="34">
        <f>J77+I78</f>
        <v>53942.532032000017</v>
      </c>
      <c r="D79" s="59" t="s">
        <v>79</v>
      </c>
      <c r="E79" s="37">
        <f>I4+1</f>
        <v>2015</v>
      </c>
      <c r="F79" s="24" t="s">
        <v>81</v>
      </c>
      <c r="G79" s="38">
        <f>(C79/(E6*12))*1.12</f>
        <v>1.7126943539892059</v>
      </c>
      <c r="H79" s="39" t="s">
        <v>76</v>
      </c>
      <c r="I79" s="24" t="s">
        <v>77</v>
      </c>
    </row>
    <row r="81" spans="1:12" x14ac:dyDescent="0.3">
      <c r="B81" s="24" t="s">
        <v>72</v>
      </c>
    </row>
    <row r="82" spans="1:12" x14ac:dyDescent="0.3">
      <c r="B82" s="24" t="s">
        <v>39</v>
      </c>
      <c r="I82" s="24" t="s">
        <v>73</v>
      </c>
    </row>
    <row r="83" spans="1:12" x14ac:dyDescent="0.3">
      <c r="K83" s="43" t="s">
        <v>123</v>
      </c>
    </row>
    <row r="84" spans="1:12" x14ac:dyDescent="0.3">
      <c r="A84" s="78"/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</row>
    <row r="86" spans="1:12" x14ac:dyDescent="0.3">
      <c r="B86" s="40"/>
    </row>
    <row r="87" spans="1:12" x14ac:dyDescent="0.3">
      <c r="B87" s="41"/>
    </row>
    <row r="89" spans="1:12" x14ac:dyDescent="0.3">
      <c r="B89" s="29"/>
    </row>
    <row r="90" spans="1:12" x14ac:dyDescent="0.3">
      <c r="B90" s="29"/>
    </row>
    <row r="91" spans="1:12" x14ac:dyDescent="0.3">
      <c r="B91" s="29"/>
    </row>
    <row r="92" spans="1:12" x14ac:dyDescent="0.3">
      <c r="B92" s="29"/>
    </row>
  </sheetData>
  <mergeCells count="74">
    <mergeCell ref="B21:H21"/>
    <mergeCell ref="K21:L21"/>
    <mergeCell ref="A2:L2"/>
    <mergeCell ref="A3:L3"/>
    <mergeCell ref="E4:H4"/>
    <mergeCell ref="A7:B7"/>
    <mergeCell ref="A20:B20"/>
    <mergeCell ref="B22:H22"/>
    <mergeCell ref="K22:L22"/>
    <mergeCell ref="B23:H23"/>
    <mergeCell ref="K23:L23"/>
    <mergeCell ref="B24:H24"/>
    <mergeCell ref="K24:L24"/>
    <mergeCell ref="B26:H26"/>
    <mergeCell ref="K26:L26"/>
    <mergeCell ref="B27:H27"/>
    <mergeCell ref="K27:L27"/>
    <mergeCell ref="B25:H25"/>
    <mergeCell ref="K25:L25"/>
    <mergeCell ref="B30:H30"/>
    <mergeCell ref="K30:L30"/>
    <mergeCell ref="B28:H28"/>
    <mergeCell ref="K28:L28"/>
    <mergeCell ref="B29:H29"/>
    <mergeCell ref="K29:L29"/>
    <mergeCell ref="B34:H34"/>
    <mergeCell ref="K34:L34"/>
    <mergeCell ref="B35:H35"/>
    <mergeCell ref="K35:L35"/>
    <mergeCell ref="B31:H31"/>
    <mergeCell ref="K31:L31"/>
    <mergeCell ref="B32:H32"/>
    <mergeCell ref="K32:L32"/>
    <mergeCell ref="B33:H33"/>
    <mergeCell ref="K33:L33"/>
    <mergeCell ref="B36:H36"/>
    <mergeCell ref="K36:L36"/>
    <mergeCell ref="B37:H37"/>
    <mergeCell ref="K37:L37"/>
    <mergeCell ref="B38:H38"/>
    <mergeCell ref="K38:L38"/>
    <mergeCell ref="K42:L42"/>
    <mergeCell ref="B46:E46"/>
    <mergeCell ref="F46:H46"/>
    <mergeCell ref="I46:L46"/>
    <mergeCell ref="B39:H39"/>
    <mergeCell ref="K39:L39"/>
    <mergeCell ref="B40:H40"/>
    <mergeCell ref="K40:L40"/>
    <mergeCell ref="B41:H41"/>
    <mergeCell ref="K41:L41"/>
    <mergeCell ref="B47:E47"/>
    <mergeCell ref="F47:H47"/>
    <mergeCell ref="I47:L47"/>
    <mergeCell ref="B48:E48"/>
    <mergeCell ref="F48:H48"/>
    <mergeCell ref="I48:L48"/>
    <mergeCell ref="B49:E49"/>
    <mergeCell ref="F49:H49"/>
    <mergeCell ref="I49:L49"/>
    <mergeCell ref="B50:E50"/>
    <mergeCell ref="F50:H50"/>
    <mergeCell ref="I50:L50"/>
    <mergeCell ref="B51:E51"/>
    <mergeCell ref="F51:H51"/>
    <mergeCell ref="I51:L51"/>
    <mergeCell ref="B52:E52"/>
    <mergeCell ref="F52:H52"/>
    <mergeCell ref="I52:L52"/>
    <mergeCell ref="B53:E53"/>
    <mergeCell ref="F53:H53"/>
    <mergeCell ref="I53:L53"/>
    <mergeCell ref="A57:E57"/>
    <mergeCell ref="A84:L84"/>
  </mergeCells>
  <pageMargins left="0.33" right="0.11" top="0.21" bottom="0.17" header="0.16" footer="0.3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2014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2017-05-23T01:00:44Z</dcterms:modified>
</cp:coreProperties>
</file>