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270"/>
  </bookViews>
  <sheets>
    <sheet name="201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42" i="1" l="1"/>
  <c r="B26" i="1"/>
  <c r="D24" i="1"/>
  <c r="K21" i="1"/>
  <c r="K19" i="1"/>
  <c r="K18" i="1"/>
  <c r="K16" i="1"/>
  <c r="K15" i="1"/>
  <c r="K13" i="1"/>
  <c r="I6" i="1"/>
  <c r="B5" i="1"/>
  <c r="K22" i="1" l="1"/>
  <c r="G24" i="1" s="1"/>
</calcChain>
</file>

<file path=xl/sharedStrings.xml><?xml version="1.0" encoding="utf-8"?>
<sst xmlns="http://schemas.openxmlformats.org/spreadsheetml/2006/main" count="80" uniqueCount="61">
  <si>
    <t>Отчет ООО "Управляющая компания "Альтернатива"</t>
  </si>
  <si>
    <t>о выполнении договора управления в части текущего ремонта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</si>
  <si>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</si>
  <si>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</si>
  <si>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</si>
  <si>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</si>
  <si>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</si>
  <si>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111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</si>
  <si>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</si>
  <si>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</si>
  <si>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</si>
  <si>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</si>
  <si>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</si>
  <si>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</t>
  </si>
  <si>
    <t>3.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</si>
  <si>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</si>
  <si>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</si>
  <si>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</si>
  <si>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</si>
  <si>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</si>
  <si>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</si>
  <si>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</si>
  <si>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</si>
  <si>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</si>
  <si>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2015 году.</t>
  </si>
  <si>
    <t>Корректировка  платы за отопление 2015г.</t>
  </si>
  <si>
    <t>Гкал</t>
  </si>
  <si>
    <t>Тех. обслуживание наружного видеонаблюдения.</t>
  </si>
  <si>
    <t>мес.</t>
  </si>
  <si>
    <t>Тех. обслуживание охранной сигнализации.</t>
  </si>
  <si>
    <t>Вывоз снега с территории</t>
  </si>
  <si>
    <t>шт.</t>
  </si>
  <si>
    <t xml:space="preserve">Аварийно ремонтные работы на КНС, приобретение цепей для подъема насосов. </t>
  </si>
  <si>
    <t>Аварийный ремонт теплообменника ГВС в ИТП (замена уплотнений)</t>
  </si>
  <si>
    <t>Аварийная очистка накопительной емкости КНС спец. машиной.</t>
  </si>
  <si>
    <t>Аварийная промывка накопительной емкости КНС.</t>
  </si>
  <si>
    <t>ИТОГО за 2016 год: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</si>
  <si>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</si>
  <si>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</si>
  <si>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</si>
  <si>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</si>
  <si>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4.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</si>
  <si>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</si>
  <si>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</si>
  <si>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</si>
  <si>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>руб.</t>
  </si>
  <si>
    <t xml:space="preserve">  -  чистка кровли от снега</t>
  </si>
  <si>
    <t xml:space="preserve">  -  поверка (замена) манометров и термометров</t>
  </si>
  <si>
    <t xml:space="preserve">  -  поверка (замена) счетчика ХВС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</si>
  <si>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</si>
  <si>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</si>
  <si>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благоустройство территории (посадка цветов, завоз чернозема, покраска лавочек и т. д.)</t>
  </si>
  <si>
    <t xml:space="preserve">  -  тех. обслуживание охранной сигнализации ИТП</t>
  </si>
  <si>
    <t xml:space="preserve">  -  установка новогодней елки, проведение праздника</t>
  </si>
  <si>
    <t xml:space="preserve">  -  промывка накопительной ёмкости КНС после зимнего периода</t>
  </si>
  <si>
    <t xml:space="preserve">  -  ремонт подъезда</t>
  </si>
  <si>
    <t xml:space="preserve">  -  ограждение детской площадки</t>
  </si>
  <si>
    <t xml:space="preserve">  -  промывка теплообменников</t>
  </si>
  <si>
    <t xml:space="preserve">  -  побелка помещения ИТП</t>
  </si>
  <si>
    <t xml:space="preserve"> ИТОГО  ориентировочно: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</si>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</sst>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4" fontId="4" fillId="0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4" fontId="7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2" xfId="0" applyFont="1" applyBorder="1" applyAlignment="1"/>
    <xf numFmtId="4" fontId="1" fillId="0" borderId="12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0" fillId="0" borderId="9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5" xfId="0" applyFont="1" applyBorder="1" applyAlignment="1">
      <alignment horizontal="center"/>
    </xf>
    <xf numFmtId="4" fontId="0" fillId="0" borderId="9" xfId="0" applyNumberFormat="1" applyFont="1" applyBorder="1" applyAlignment="1">
      <alignment horizontal="right"/>
    </xf>
    <xf numFmtId="4" fontId="0" fillId="0" borderId="10" xfId="0" applyNumberFormat="1" applyFont="1" applyBorder="1" applyAlignment="1">
      <alignment horizontal="right"/>
    </xf>
    <xf numFmtId="0" fontId="8" fillId="0" borderId="9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4" fontId="0" fillId="0" borderId="9" xfId="0" applyNumberFormat="1" applyBorder="1" applyAlignment="1"/>
    <xf numFmtId="4" fontId="0" fillId="0" borderId="10" xfId="0" applyNumberFormat="1" applyFont="1" applyBorder="1" applyAlignment="1"/>
    <xf numFmtId="0" fontId="8" fillId="0" borderId="0" xfId="0" applyFont="1" applyFill="1" applyBorder="1" applyAlignment="1">
      <alignment horizontal="center"/>
    </xf>
    <xf numFmtId="4" fontId="8" fillId="0" borderId="9" xfId="0" applyNumberFormat="1" applyFont="1" applyFill="1" applyBorder="1" applyAlignment="1"/>
    <xf numFmtId="4" fontId="8" fillId="0" borderId="10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4" fontId="0" fillId="0" borderId="9" xfId="0" applyNumberFormat="1" applyFont="1" applyBorder="1" applyAlignment="1"/>
    <xf numFmtId="0" fontId="0" fillId="0" borderId="9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 applyAlignment="1"/>
    <xf numFmtId="0" fontId="0" fillId="0" borderId="11" xfId="0" applyBorder="1" applyAlignment="1">
      <alignment horizontal="center"/>
    </xf>
    <xf numFmtId="0" fontId="0" fillId="0" borderId="13" xfId="0" applyFill="1" applyBorder="1"/>
    <xf numFmtId="0" fontId="0" fillId="0" borderId="11" xfId="0" applyBorder="1"/>
    <xf numFmtId="0" fontId="0" fillId="0" borderId="13" xfId="0" applyBorder="1"/>
    <xf numFmtId="0" fontId="1" fillId="0" borderId="14" xfId="0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0" fontId="0" fillId="0" borderId="0" xfId="0" applyFill="1" applyBorder="1" applyAlignment="1">
      <alignment horizontal="left"/>
    </xf>
    <xf numFmtId="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4" fontId="1" fillId="0" borderId="7" xfId="0" applyNumberFormat="1" applyFont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1\pto\&#1055;&#1058;&#1054;%20&#1088;&#1077;&#1084;&#1086;&#1085;&#1090;\1.%20&#1054;&#1073;&#1098;&#1077;&#1082;&#1090;&#1099;\&#1054;&#1090;&#1095;&#1077;&#1090;&#1099;%20&#1087;&#1086;%20&#1091;&#1087;&#1088;&#1072;&#1074;&#1083;&#1077;&#1085;&#1080;&#1102;%20&#1052;&#1050;&#1044;\13%20&#1041;&#1077;&#1088;&#1077;&#1079;&#1086;&#1074;&#1099;&#1081;\&#1054;&#1090;&#1095;&#1077;&#1090;%20&#1041;&#1077;&#1088;&#1077;&#1079;&#1086;&#1074;&#1099;&#1081;%20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4"/>
      <sheetName val="2015"/>
      <sheetName val="2016"/>
      <sheetName val="2017"/>
      <sheetName val="2018"/>
      <sheetName val="2019"/>
      <sheetName val="2012 (13.06.19)"/>
      <sheetName val="2013 (13.06.19)"/>
      <sheetName val="2014 (13.06.19)"/>
      <sheetName val="2015 (13.06.19)"/>
      <sheetName val="2016 (13.06.19)"/>
      <sheetName val="2017 (13.06.19)"/>
      <sheetName val="2018 (13.06.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G40">
            <v>2042.2077681081864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zoomScale="85" zoomScaleNormal="80" zoomScaleSheetLayoutView="85" workbookViewId="0">
      <selection activeCell="S8" sqref="S8"/>
    </sheetView>
  </sheetViews>
  <sheetFormatPr defaultRowHeight="15" x14ac:dyDescent="0.25"/>
  <cols>
    <col min="1" max="1" width="4.28515625" customWidth="1"/>
    <col min="3" max="3" width="12" customWidth="1"/>
    <col min="5" max="5" width="10.140625" customWidth="1"/>
    <col min="6" max="6" width="11" customWidth="1"/>
    <col min="7" max="7" width="13.140625" customWidth="1"/>
    <col min="8" max="8" width="7.7109375" customWidth="1"/>
    <col min="10" max="10" width="12.5703125" customWidth="1"/>
    <col min="11" max="11" width="9.85546875" customWidth="1"/>
    <col min="12" max="12" width="2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x14ac:dyDescent="0.3">
      <c r="A3" s="3"/>
      <c r="B3" s="4"/>
      <c r="C3" s="5" t="s">
        <v>2</v>
      </c>
      <c r="D3" s="6">
        <v>111</v>
      </c>
      <c r="E3" s="7" t="s">
        <v>3</v>
      </c>
      <c r="G3" s="7"/>
      <c r="H3" s="6"/>
      <c r="I3" s="6">
        <v>2016</v>
      </c>
      <c r="J3" s="7" t="s">
        <v>4</v>
      </c>
    </row>
    <row r="5" spans="1:12" ht="15.75" x14ac:dyDescent="0.25">
      <c r="A5" s="8" t="s">
        <v>5</v>
      </c>
      <c r="B5" s="2">
        <f>I3</f>
        <v>2016</v>
      </c>
      <c r="C5" t="s">
        <v>6</v>
      </c>
      <c r="D5" s="2" t="s">
        <v>7</v>
      </c>
      <c r="E5" s="9">
        <v>680.9</v>
      </c>
      <c r="F5" t="s">
        <v>8</v>
      </c>
    </row>
    <row r="6" spans="1:12" ht="15.75" x14ac:dyDescent="0.25">
      <c r="A6" s="10">
        <v>207232.78</v>
      </c>
      <c r="B6" s="10"/>
      <c r="C6" s="11" t="s">
        <v>9</v>
      </c>
      <c r="G6" s="12">
        <v>193907.96</v>
      </c>
      <c r="H6" s="2" t="s">
        <v>10</v>
      </c>
      <c r="I6" s="13">
        <f>(G6/A6)*100</f>
        <v>93.570119553479898</v>
      </c>
      <c r="J6" t="s">
        <v>11</v>
      </c>
    </row>
    <row r="7" spans="1:12" ht="15.75" x14ac:dyDescent="0.25">
      <c r="A7" t="s">
        <v>12</v>
      </c>
      <c r="J7" s="12">
        <v>91326.62000000001</v>
      </c>
      <c r="K7" t="s">
        <v>13</v>
      </c>
    </row>
    <row r="8" spans="1:12" x14ac:dyDescent="0.25">
      <c r="G8" s="14"/>
    </row>
    <row r="9" spans="1:12" x14ac:dyDescent="0.25">
      <c r="A9" s="15" t="s">
        <v>14</v>
      </c>
      <c r="G9" s="16">
        <v>28189.260000000002</v>
      </c>
      <c r="H9" t="s">
        <v>15</v>
      </c>
    </row>
    <row r="10" spans="1:12" ht="15.75" thickBot="1" x14ac:dyDescent="0.3">
      <c r="A10" s="78">
        <v>26376.724283241289</v>
      </c>
      <c r="B10" s="78"/>
      <c r="C10" t="s">
        <v>16</v>
      </c>
    </row>
    <row r="11" spans="1:12" x14ac:dyDescent="0.25">
      <c r="A11" s="17" t="s">
        <v>2</v>
      </c>
      <c r="B11" s="18" t="s">
        <v>17</v>
      </c>
      <c r="C11" s="19"/>
      <c r="D11" s="19"/>
      <c r="E11" s="19"/>
      <c r="F11" s="19"/>
      <c r="G11" s="19"/>
      <c r="H11" s="20"/>
      <c r="I11" s="17" t="s">
        <v>18</v>
      </c>
      <c r="J11" s="21" t="s">
        <v>19</v>
      </c>
      <c r="K11" s="18" t="s">
        <v>20</v>
      </c>
      <c r="L11" s="20"/>
    </row>
    <row r="12" spans="1:12" ht="15.75" thickBot="1" x14ac:dyDescent="0.3">
      <c r="A12" s="22" t="s">
        <v>21</v>
      </c>
      <c r="B12" s="23"/>
      <c r="C12" s="24"/>
      <c r="D12" s="24"/>
      <c r="E12" s="24"/>
      <c r="F12" s="24"/>
      <c r="G12" s="24"/>
      <c r="H12" s="25"/>
      <c r="I12" s="22" t="s">
        <v>22</v>
      </c>
      <c r="J12" s="26"/>
      <c r="K12" s="27" t="s">
        <v>23</v>
      </c>
      <c r="L12" s="28"/>
    </row>
    <row r="13" spans="1:12" ht="15.75" thickBot="1" x14ac:dyDescent="0.3">
      <c r="A13" s="29"/>
      <c r="B13" s="30" t="s">
        <v>24</v>
      </c>
      <c r="C13" s="31"/>
      <c r="D13" s="31"/>
      <c r="E13" s="31"/>
      <c r="F13" s="31"/>
      <c r="G13" s="31"/>
      <c r="H13" s="32"/>
      <c r="I13" s="29"/>
      <c r="J13" s="33"/>
      <c r="K13" s="34">
        <f>'[1]2015 (13.06.19)'!G40</f>
        <v>2042.2077681081864</v>
      </c>
      <c r="L13" s="35"/>
    </row>
    <row r="14" spans="1:12" x14ac:dyDescent="0.25">
      <c r="A14" s="36">
        <v>1</v>
      </c>
      <c r="B14" s="37" t="s">
        <v>25</v>
      </c>
      <c r="C14" s="38"/>
      <c r="D14" s="38"/>
      <c r="E14" s="38"/>
      <c r="F14" s="38"/>
      <c r="G14" s="38"/>
      <c r="H14" s="39"/>
      <c r="I14" s="40" t="s">
        <v>26</v>
      </c>
      <c r="J14" s="41">
        <v>0.75</v>
      </c>
      <c r="K14" s="42">
        <v>-776.44</v>
      </c>
      <c r="L14" s="43"/>
    </row>
    <row r="15" spans="1:12" x14ac:dyDescent="0.25">
      <c r="A15" s="36">
        <v>2</v>
      </c>
      <c r="B15" s="44" t="s">
        <v>27</v>
      </c>
      <c r="C15" s="45"/>
      <c r="D15" s="45"/>
      <c r="E15" s="45"/>
      <c r="F15" s="45"/>
      <c r="G15" s="45"/>
      <c r="H15" s="46"/>
      <c r="I15" s="47" t="s">
        <v>28</v>
      </c>
      <c r="J15" s="48">
        <v>12</v>
      </c>
      <c r="K15" s="49">
        <f>1000*12</f>
        <v>12000</v>
      </c>
      <c r="L15" s="50"/>
    </row>
    <row r="16" spans="1:12" x14ac:dyDescent="0.25">
      <c r="A16" s="36">
        <v>3</v>
      </c>
      <c r="B16" s="44" t="s">
        <v>29</v>
      </c>
      <c r="C16" s="45"/>
      <c r="D16" s="45"/>
      <c r="E16" s="45"/>
      <c r="F16" s="45"/>
      <c r="G16" s="45"/>
      <c r="H16" s="46"/>
      <c r="I16" s="47" t="s">
        <v>28</v>
      </c>
      <c r="J16" s="51">
        <v>12</v>
      </c>
      <c r="K16" s="52">
        <f>3700*12*0.1829</f>
        <v>8120.76</v>
      </c>
      <c r="L16" s="53"/>
    </row>
    <row r="17" spans="1:12" x14ac:dyDescent="0.25">
      <c r="A17" s="36">
        <v>4</v>
      </c>
      <c r="B17" s="37" t="s">
        <v>30</v>
      </c>
      <c r="C17" s="38"/>
      <c r="D17" s="38"/>
      <c r="E17" s="38"/>
      <c r="F17" s="38"/>
      <c r="G17" s="38"/>
      <c r="H17" s="39"/>
      <c r="I17" s="40" t="s">
        <v>31</v>
      </c>
      <c r="J17" s="54">
        <v>1</v>
      </c>
      <c r="K17" s="55">
        <v>7812.39</v>
      </c>
      <c r="L17" s="50"/>
    </row>
    <row r="18" spans="1:12" x14ac:dyDescent="0.25">
      <c r="A18" s="36">
        <v>5</v>
      </c>
      <c r="B18" s="37" t="s">
        <v>32</v>
      </c>
      <c r="C18" s="38"/>
      <c r="D18" s="38"/>
      <c r="E18" s="38"/>
      <c r="F18" s="38"/>
      <c r="G18" s="38"/>
      <c r="H18" s="39"/>
      <c r="I18" s="40" t="s">
        <v>31</v>
      </c>
      <c r="J18" s="54">
        <v>1</v>
      </c>
      <c r="K18" s="55">
        <f>(8635.95+4000)*0.0093</f>
        <v>117.514335</v>
      </c>
      <c r="L18" s="50"/>
    </row>
    <row r="19" spans="1:12" x14ac:dyDescent="0.25">
      <c r="A19" s="36">
        <v>6</v>
      </c>
      <c r="B19" s="56" t="s">
        <v>33</v>
      </c>
      <c r="C19" s="57"/>
      <c r="D19" s="57"/>
      <c r="E19" s="57"/>
      <c r="F19" s="57"/>
      <c r="G19" s="57"/>
      <c r="H19" s="58"/>
      <c r="I19" s="40" t="s">
        <v>31</v>
      </c>
      <c r="J19" s="54">
        <v>24</v>
      </c>
      <c r="K19" s="59">
        <f>25982.25*0.1829</f>
        <v>4752.1535250000006</v>
      </c>
      <c r="L19" s="60"/>
    </row>
    <row r="20" spans="1:12" x14ac:dyDescent="0.25">
      <c r="A20" s="36">
        <v>7</v>
      </c>
      <c r="B20" s="61" t="s">
        <v>34</v>
      </c>
      <c r="C20" s="57"/>
      <c r="D20" s="57"/>
      <c r="E20" s="57"/>
      <c r="F20" s="57"/>
      <c r="G20" s="57"/>
      <c r="H20" s="58"/>
      <c r="I20" s="62" t="s">
        <v>31</v>
      </c>
      <c r="J20" s="54">
        <v>1</v>
      </c>
      <c r="K20" s="42">
        <v>404.85</v>
      </c>
      <c r="L20" s="43"/>
    </row>
    <row r="21" spans="1:12" ht="15.75" thickBot="1" x14ac:dyDescent="0.3">
      <c r="A21" s="36">
        <v>8</v>
      </c>
      <c r="B21" s="37" t="s">
        <v>35</v>
      </c>
      <c r="C21" s="38"/>
      <c r="D21" s="38"/>
      <c r="E21" s="38"/>
      <c r="F21" s="38"/>
      <c r="G21" s="38"/>
      <c r="H21" s="39"/>
      <c r="I21" s="40" t="s">
        <v>31</v>
      </c>
      <c r="J21" s="2">
        <v>1</v>
      </c>
      <c r="K21" s="49">
        <f>16690/66</f>
        <v>252.87878787878788</v>
      </c>
      <c r="L21" s="63"/>
    </row>
    <row r="22" spans="1:12" ht="15.75" thickBot="1" x14ac:dyDescent="0.3">
      <c r="A22" s="64"/>
      <c r="B22" s="65" t="s">
        <v>36</v>
      </c>
      <c r="C22" s="65"/>
      <c r="D22" s="65"/>
      <c r="E22" s="65"/>
      <c r="F22" s="65"/>
      <c r="G22" s="65"/>
      <c r="H22" s="65"/>
      <c r="I22" s="66"/>
      <c r="J22" s="67"/>
      <c r="K22" s="34">
        <f>SUM(K14:L21)</f>
        <v>32684.106647878787</v>
      </c>
      <c r="L22" s="68"/>
    </row>
    <row r="23" spans="1:12" x14ac:dyDescent="0.25">
      <c r="A23" t="s">
        <v>37</v>
      </c>
    </row>
    <row r="24" spans="1:12" ht="15" customHeight="1" x14ac:dyDescent="0.25">
      <c r="A24" t="s">
        <v>38</v>
      </c>
      <c r="D24" s="2">
        <f>I3</f>
        <v>2016</v>
      </c>
      <c r="E24" t="s">
        <v>39</v>
      </c>
      <c r="G24" s="69">
        <f>K22+K13-G9</f>
        <v>6537.0544159869678</v>
      </c>
      <c r="H24" t="s">
        <v>40</v>
      </c>
    </row>
    <row r="25" spans="1:12" x14ac:dyDescent="0.25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2" x14ac:dyDescent="0.25">
      <c r="A26" s="72" t="s">
        <v>41</v>
      </c>
      <c r="B26" s="2">
        <f>I3+1</f>
        <v>2017</v>
      </c>
      <c r="C26" t="s">
        <v>42</v>
      </c>
    </row>
    <row r="27" spans="1:12" x14ac:dyDescent="0.25">
      <c r="A27" s="72" t="s">
        <v>43</v>
      </c>
    </row>
    <row r="28" spans="1:12" x14ac:dyDescent="0.25">
      <c r="A28" s="72" t="s">
        <v>44</v>
      </c>
      <c r="J28" s="73">
        <v>15000</v>
      </c>
      <c r="K28" t="s">
        <v>45</v>
      </c>
    </row>
    <row r="29" spans="1:12" x14ac:dyDescent="0.25">
      <c r="A29" s="74" t="s">
        <v>46</v>
      </c>
      <c r="B29" s="74"/>
      <c r="C29" s="74"/>
      <c r="D29" s="74"/>
      <c r="E29" s="74"/>
      <c r="J29" s="73">
        <v>10000</v>
      </c>
      <c r="K29" t="s">
        <v>45</v>
      </c>
    </row>
    <row r="30" spans="1:12" x14ac:dyDescent="0.25">
      <c r="A30" s="72" t="s">
        <v>47</v>
      </c>
      <c r="J30" s="73">
        <v>1500</v>
      </c>
      <c r="K30" t="s">
        <v>45</v>
      </c>
    </row>
    <row r="31" spans="1:12" x14ac:dyDescent="0.25">
      <c r="A31" s="72" t="s">
        <v>48</v>
      </c>
      <c r="J31" s="73">
        <v>10000</v>
      </c>
      <c r="K31" t="s">
        <v>45</v>
      </c>
    </row>
    <row r="32" spans="1:12" x14ac:dyDescent="0.25">
      <c r="A32" s="72" t="s">
        <v>49</v>
      </c>
      <c r="J32" s="73">
        <v>15000</v>
      </c>
      <c r="K32" t="s">
        <v>45</v>
      </c>
    </row>
    <row r="33" spans="1:11" x14ac:dyDescent="0.25">
      <c r="A33" s="72" t="s">
        <v>50</v>
      </c>
      <c r="J33" s="73">
        <v>16000</v>
      </c>
      <c r="K33" t="s">
        <v>45</v>
      </c>
    </row>
    <row r="34" spans="1:11" x14ac:dyDescent="0.25">
      <c r="A34" s="72" t="s">
        <v>51</v>
      </c>
      <c r="J34" s="73">
        <v>10000</v>
      </c>
      <c r="K34" t="s">
        <v>45</v>
      </c>
    </row>
    <row r="35" spans="1:11" x14ac:dyDescent="0.25">
      <c r="A35" s="72" t="s">
        <v>52</v>
      </c>
      <c r="J35" s="73">
        <v>6000</v>
      </c>
      <c r="K35" t="s">
        <v>45</v>
      </c>
    </row>
    <row r="36" spans="1:11" ht="15.75" customHeight="1" x14ac:dyDescent="0.25">
      <c r="A36" s="72" t="s">
        <v>53</v>
      </c>
      <c r="J36" s="73">
        <v>1000</v>
      </c>
      <c r="K36" t="s">
        <v>45</v>
      </c>
    </row>
    <row r="37" spans="1:11" x14ac:dyDescent="0.25">
      <c r="A37" s="72" t="s">
        <v>54</v>
      </c>
      <c r="J37" s="73">
        <v>500</v>
      </c>
      <c r="K37" t="s">
        <v>45</v>
      </c>
    </row>
    <row r="38" spans="1:11" x14ac:dyDescent="0.25">
      <c r="A38" s="72" t="s">
        <v>55</v>
      </c>
      <c r="J38" s="73">
        <v>120000</v>
      </c>
      <c r="K38" t="s">
        <v>45</v>
      </c>
    </row>
    <row r="39" spans="1:11" x14ac:dyDescent="0.25">
      <c r="A39" s="72" t="s">
        <v>56</v>
      </c>
      <c r="J39" s="73">
        <v>8000</v>
      </c>
      <c r="K39" t="s">
        <v>45</v>
      </c>
    </row>
    <row r="40" spans="1:11" x14ac:dyDescent="0.25">
      <c r="A40" s="72" t="s">
        <v>57</v>
      </c>
      <c r="J40" s="73">
        <v>8000</v>
      </c>
      <c r="K40" t="s">
        <v>45</v>
      </c>
    </row>
    <row r="41" spans="1:11" x14ac:dyDescent="0.25">
      <c r="A41" s="72" t="s">
        <v>58</v>
      </c>
      <c r="J41" s="73">
        <v>1000</v>
      </c>
      <c r="K41" t="s">
        <v>45</v>
      </c>
    </row>
    <row r="42" spans="1:11" x14ac:dyDescent="0.25">
      <c r="A42" s="75" t="s">
        <v>59</v>
      </c>
      <c r="J42" s="76">
        <f>SUM(J28:J41)</f>
        <v>222000</v>
      </c>
      <c r="K42" s="77" t="s">
        <v>60</v>
      </c>
    </row>
  </sheetData>
  <mergeCells count="28">
    <mergeCell ref="B21:H21"/>
    <mergeCell ref="K21:L21"/>
    <mergeCell ref="K22:L22"/>
    <mergeCell ref="A29:E29"/>
    <mergeCell ref="B18:H18"/>
    <mergeCell ref="K18:L18"/>
    <mergeCell ref="B19:H19"/>
    <mergeCell ref="K19:L19"/>
    <mergeCell ref="B20:H20"/>
    <mergeCell ref="K20:L20"/>
    <mergeCell ref="B15:H15"/>
    <mergeCell ref="K15:L15"/>
    <mergeCell ref="B16:H16"/>
    <mergeCell ref="K16:L16"/>
    <mergeCell ref="B17:H17"/>
    <mergeCell ref="K17:L17"/>
    <mergeCell ref="B12:H12"/>
    <mergeCell ref="K12:L12"/>
    <mergeCell ref="B13:H13"/>
    <mergeCell ref="K13:L13"/>
    <mergeCell ref="B14:H14"/>
    <mergeCell ref="K14:L14"/>
    <mergeCell ref="A1:L1"/>
    <mergeCell ref="A2:L2"/>
    <mergeCell ref="A6:B6"/>
    <mergeCell ref="A10:B10"/>
    <mergeCell ref="B11:H11"/>
    <mergeCell ref="K11:L11"/>
  </mergeCells>
  <pageMargins left="0.48" right="0.16" top="0.5" bottom="0.28000000000000003" header="0.53" footer="0.17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Васильевич</dc:creator>
  <cp:lastModifiedBy>Игорь Васильевич</cp:lastModifiedBy>
  <dcterms:created xsi:type="dcterms:W3CDTF">2019-06-14T03:36:13Z</dcterms:created>
  <dcterms:modified xsi:type="dcterms:W3CDTF">2019-06-14T03:36:53Z</dcterms:modified>
</cp:coreProperties>
</file>