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9270"/>
  </bookViews>
  <sheets>
    <sheet name="2018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28" i="1" l="1"/>
  <c r="B24" i="1"/>
  <c r="D22" i="1"/>
  <c r="K19" i="1"/>
  <c r="K18" i="1"/>
  <c r="K15" i="1"/>
  <c r="K14" i="1"/>
  <c r="K20" i="1" s="1"/>
  <c r="G22" i="1" s="1"/>
  <c r="K13" i="1"/>
  <c r="I6" i="1"/>
  <c r="B5" i="1"/>
</calcChain>
</file>

<file path=xl/sharedStrings.xml><?xml version="1.0" encoding="utf-8"?>
<sst xmlns="http://schemas.openxmlformats.org/spreadsheetml/2006/main" count="53" uniqueCount="48">
  <si>
    <t>Отчет ООО "Управляющая компания "Альтернатива"</t>
  </si>
  <si>
    <t>о выполнении договора управления в части текущего ремонта многоквартирным домом</t>
  </si>
  <si>
    <t>№</t>
  </si>
  <si>
    <t xml:space="preserve">микрорайон   Березовый  за </t>
  </si>
  <si>
    <t>год.</t>
  </si>
  <si>
    <t xml:space="preserve">1.  В </t>
  </si>
  <si>
    <t>г.   по дому</t>
  </si>
  <si>
    <t xml:space="preserve">111 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</si>
  <si>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</si>
  <si>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</si>
  <si>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</si>
  <si>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</si>
  <si>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</si>
  <si>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</t>
  </si>
  <si>
    <t>3.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</si>
  <si>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</si>
  <si>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работы:</t>
  </si>
  <si>
    <t>Виды работ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</si>
  <si>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</si>
  <si>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</si>
  <si>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</si>
  <si>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</si>
  <si>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</si>
  <si>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</si>
  <si>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2017 году.</t>
  </si>
  <si>
    <t>Тех. обслуживание системы видеонаблюдения.</t>
  </si>
  <si>
    <t>мес.</t>
  </si>
  <si>
    <t>Тех. обслуживание охранной сигнализации.</t>
  </si>
  <si>
    <t>Перерасчет за тех. обслуживание охранной сигнализации ИТП (2015-2017г.).</t>
  </si>
  <si>
    <t>Замена пакета пластин с уплотнениями теплообменника ГВС в ИТП</t>
  </si>
  <si>
    <t>усл.</t>
  </si>
  <si>
    <t>Замена манометров, термометров и 3-х ходовых кранов</t>
  </si>
  <si>
    <t>шт.</t>
  </si>
  <si>
    <t>11/3/4</t>
  </si>
  <si>
    <t>Ремонт прибора учета тепловой энергии.</t>
  </si>
  <si>
    <t>ИТОГО за 2018 год: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</si>
  <si>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</si>
  <si>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</si>
  <si>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</si>
  <si>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</si>
  <si>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4.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</si>
  <si>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</si>
  <si>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</si>
  <si>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обслуживание охранной сигнализации</t>
  </si>
  <si>
    <t>руб.</t>
  </si>
  <si>
    <t xml:space="preserve">  -  поверка (замена) манометров и термометров</t>
  </si>
  <si>
    <t xml:space="preserve"> ИТОГО  ориентировочно: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</si>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</sst>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6" fillId="0" borderId="0" xfId="0" applyNumberFormat="1" applyFont="1"/>
    <xf numFmtId="2" fontId="1" fillId="0" borderId="0" xfId="0" applyNumberFormat="1" applyFont="1" applyAlignment="1">
      <alignment horizontal="center"/>
    </xf>
    <xf numFmtId="4" fontId="7" fillId="0" borderId="0" xfId="0" applyNumberFormat="1" applyFont="1"/>
    <xf numFmtId="0" fontId="5" fillId="0" borderId="0" xfId="0" applyFont="1" applyAlignment="1">
      <alignment horizontal="left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13" xfId="0" applyFont="1" applyBorder="1" applyAlignment="1"/>
    <xf numFmtId="4" fontId="1" fillId="0" borderId="13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0" fillId="0" borderId="15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/>
    </xf>
    <xf numFmtId="4" fontId="0" fillId="0" borderId="9" xfId="0" applyNumberFormat="1" applyBorder="1" applyAlignment="1"/>
    <xf numFmtId="4" fontId="0" fillId="0" borderId="10" xfId="0" applyNumberFormat="1" applyBorder="1" applyAlignment="1"/>
    <xf numFmtId="0" fontId="8" fillId="0" borderId="0" xfId="0" applyFont="1" applyFill="1" applyBorder="1" applyAlignment="1">
      <alignment horizontal="center"/>
    </xf>
    <xf numFmtId="4" fontId="8" fillId="0" borderId="9" xfId="0" applyNumberFormat="1" applyFont="1" applyFill="1" applyBorder="1" applyAlignment="1"/>
    <xf numFmtId="4" fontId="8" fillId="0" borderId="10" xfId="0" applyNumberFormat="1" applyFont="1" applyFill="1" applyBorder="1" applyAlignment="1"/>
    <xf numFmtId="0" fontId="8" fillId="0" borderId="10" xfId="0" applyFont="1" applyFill="1" applyBorder="1" applyAlignment="1">
      <alignment horizontal="left"/>
    </xf>
    <xf numFmtId="4" fontId="8" fillId="0" borderId="9" xfId="0" applyNumberFormat="1" applyFont="1" applyFill="1" applyBorder="1" applyAlignment="1">
      <alignment horizontal="right"/>
    </xf>
    <xf numFmtId="4" fontId="8" fillId="0" borderId="1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8" fillId="0" borderId="0" xfId="0" applyFont="1" applyFill="1" applyAlignment="1">
      <alignment horizontal="center"/>
    </xf>
    <xf numFmtId="4" fontId="0" fillId="0" borderId="9" xfId="0" applyNumberFormat="1" applyFont="1" applyFill="1" applyBorder="1" applyAlignment="1"/>
    <xf numFmtId="4" fontId="0" fillId="0" borderId="10" xfId="0" applyNumberFormat="1" applyFont="1" applyFill="1" applyBorder="1" applyAlignment="1"/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0" xfId="0" applyFill="1" applyAlignment="1">
      <alignment horizontal="center"/>
    </xf>
    <xf numFmtId="49" fontId="0" fillId="0" borderId="9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/>
    <xf numFmtId="4" fontId="0" fillId="0" borderId="10" xfId="0" applyNumberFormat="1" applyFill="1" applyBorder="1" applyAlignment="1"/>
    <xf numFmtId="0" fontId="0" fillId="0" borderId="16" xfId="0" applyBorder="1" applyAlignment="1">
      <alignment horizontal="center"/>
    </xf>
    <xf numFmtId="0" fontId="0" fillId="0" borderId="17" xfId="0" applyFill="1" applyBorder="1"/>
    <xf numFmtId="0" fontId="0" fillId="0" borderId="16" xfId="0" applyBorder="1"/>
    <xf numFmtId="0" fontId="0" fillId="0" borderId="17" xfId="0" applyBorder="1"/>
    <xf numFmtId="4" fontId="1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/>
    <xf numFmtId="4" fontId="0" fillId="0" borderId="0" xfId="0" applyNumberFormat="1" applyFill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4" fontId="1" fillId="0" borderId="7" xfId="0" applyNumberFormat="1" applyFont="1" applyBorder="1" applyAlignment="1">
      <alignment horizontal="right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1\pto\&#1055;&#1058;&#1054;%20&#1088;&#1077;&#1084;&#1086;&#1085;&#1090;\1.%20&#1054;&#1073;&#1098;&#1077;&#1082;&#1090;&#1099;\&#1054;&#1090;&#1095;&#1077;&#1090;&#1099;%20&#1087;&#1086;%20&#1091;&#1087;&#1088;&#1072;&#1074;&#1083;&#1077;&#1085;&#1080;&#1102;%20&#1052;&#1050;&#1044;\13%20&#1041;&#1077;&#1088;&#1077;&#1079;&#1086;&#1074;&#1099;&#1081;\&#1054;&#1090;&#1095;&#1077;&#1090;%20&#1041;&#1077;&#1088;&#1077;&#1079;&#1086;&#1074;&#1099;&#1081;%20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4"/>
      <sheetName val="2015"/>
      <sheetName val="2016"/>
      <sheetName val="2017"/>
      <sheetName val="2018"/>
      <sheetName val="2019"/>
      <sheetName val="2012 (13.06.19)"/>
      <sheetName val="2013 (13.06.19)"/>
      <sheetName val="2014 (13.06.19)"/>
      <sheetName val="2015 (13.06.19)"/>
      <sheetName val="2016 (13.06.19)"/>
      <sheetName val="2017 (13.06.19)"/>
      <sheetName val="2018 (13.06.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6">
          <cell r="G26">
            <v>28056.904415986966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80" zoomScaleNormal="80" workbookViewId="0">
      <selection activeCell="T13" sqref="T13"/>
    </sheetView>
  </sheetViews>
  <sheetFormatPr defaultColWidth="8.85546875" defaultRowHeight="15" x14ac:dyDescent="0.25"/>
  <cols>
    <col min="1" max="1" width="4.7109375" customWidth="1"/>
    <col min="3" max="3" width="10.42578125" customWidth="1"/>
    <col min="6" max="6" width="11" customWidth="1"/>
    <col min="7" max="7" width="13.140625" customWidth="1"/>
    <col min="8" max="8" width="9.140625" customWidth="1"/>
    <col min="10" max="10" width="12.140625" customWidth="1"/>
    <col min="11" max="11" width="9.85546875" customWidth="1"/>
    <col min="12" max="12" width="2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x14ac:dyDescent="0.3">
      <c r="A3" s="2"/>
      <c r="B3" s="3"/>
      <c r="C3" s="4" t="s">
        <v>2</v>
      </c>
      <c r="D3" s="5">
        <v>111</v>
      </c>
      <c r="E3" s="6" t="s">
        <v>3</v>
      </c>
      <c r="G3" s="6"/>
      <c r="H3" s="5"/>
      <c r="I3" s="5">
        <v>2018</v>
      </c>
      <c r="J3" s="6" t="s">
        <v>4</v>
      </c>
    </row>
    <row r="5" spans="1:12" ht="15.75" x14ac:dyDescent="0.25">
      <c r="A5" s="7" t="s">
        <v>5</v>
      </c>
      <c r="B5" s="8">
        <f>I3</f>
        <v>2018</v>
      </c>
      <c r="C5" t="s">
        <v>6</v>
      </c>
      <c r="D5" s="8" t="s">
        <v>7</v>
      </c>
      <c r="E5" s="9">
        <v>682.1</v>
      </c>
      <c r="F5" t="s">
        <v>8</v>
      </c>
    </row>
    <row r="6" spans="1:12" ht="15.75" x14ac:dyDescent="0.25">
      <c r="A6" s="10">
        <v>238297.4</v>
      </c>
      <c r="B6" s="10"/>
      <c r="C6" s="11" t="s">
        <v>9</v>
      </c>
      <c r="G6" s="12">
        <v>211459.65</v>
      </c>
      <c r="H6" s="8" t="s">
        <v>10</v>
      </c>
      <c r="I6" s="13">
        <f>(G6/A6)*100</f>
        <v>88.737707587241815</v>
      </c>
      <c r="J6" t="s">
        <v>11</v>
      </c>
    </row>
    <row r="7" spans="1:12" ht="15.75" x14ac:dyDescent="0.25">
      <c r="A7" t="s">
        <v>12</v>
      </c>
      <c r="J7" s="12">
        <v>49617.239999999991</v>
      </c>
      <c r="K7" t="s">
        <v>13</v>
      </c>
    </row>
    <row r="8" spans="1:12" x14ac:dyDescent="0.25">
      <c r="G8" s="14"/>
    </row>
    <row r="9" spans="1:12" x14ac:dyDescent="0.25">
      <c r="A9" s="15" t="s">
        <v>14</v>
      </c>
      <c r="G9" s="16">
        <v>26532.18</v>
      </c>
      <c r="H9" t="s">
        <v>15</v>
      </c>
    </row>
    <row r="10" spans="1:12" ht="15.75" thickBot="1" x14ac:dyDescent="0.3">
      <c r="A10" s="72">
        <v>16981.22</v>
      </c>
      <c r="B10" s="72"/>
      <c r="C10" t="s">
        <v>16</v>
      </c>
    </row>
    <row r="11" spans="1:12" x14ac:dyDescent="0.25">
      <c r="A11" s="17" t="s">
        <v>2</v>
      </c>
      <c r="B11" s="18" t="s">
        <v>17</v>
      </c>
      <c r="C11" s="19"/>
      <c r="D11" s="19"/>
      <c r="E11" s="19"/>
      <c r="F11" s="19"/>
      <c r="G11" s="19"/>
      <c r="H11" s="20"/>
      <c r="I11" s="17" t="s">
        <v>18</v>
      </c>
      <c r="J11" s="21" t="s">
        <v>19</v>
      </c>
      <c r="K11" s="22" t="s">
        <v>20</v>
      </c>
      <c r="L11" s="23"/>
    </row>
    <row r="12" spans="1:12" ht="15.75" thickBot="1" x14ac:dyDescent="0.3">
      <c r="A12" s="24" t="s">
        <v>21</v>
      </c>
      <c r="B12" s="25"/>
      <c r="C12" s="26"/>
      <c r="D12" s="26"/>
      <c r="E12" s="26"/>
      <c r="F12" s="26"/>
      <c r="G12" s="26"/>
      <c r="H12" s="27"/>
      <c r="I12" s="24" t="s">
        <v>22</v>
      </c>
      <c r="J12" s="28"/>
      <c r="K12" s="29" t="s">
        <v>23</v>
      </c>
      <c r="L12" s="30"/>
    </row>
    <row r="13" spans="1:12" x14ac:dyDescent="0.25">
      <c r="A13" s="31"/>
      <c r="B13" s="32" t="s">
        <v>24</v>
      </c>
      <c r="C13" s="32"/>
      <c r="D13" s="32"/>
      <c r="E13" s="32"/>
      <c r="F13" s="32"/>
      <c r="G13" s="32"/>
      <c r="H13" s="32"/>
      <c r="I13" s="31"/>
      <c r="J13" s="33"/>
      <c r="K13" s="34">
        <f>'[1]2017 (13.06.19)'!G26</f>
        <v>28056.904415986966</v>
      </c>
      <c r="L13" s="35"/>
    </row>
    <row r="14" spans="1:12" x14ac:dyDescent="0.25">
      <c r="A14" s="36">
        <v>1</v>
      </c>
      <c r="B14" s="37" t="s">
        <v>25</v>
      </c>
      <c r="C14" s="37"/>
      <c r="D14" s="37"/>
      <c r="E14" s="37"/>
      <c r="F14" s="37"/>
      <c r="G14" s="37"/>
      <c r="H14" s="37"/>
      <c r="I14" s="38" t="s">
        <v>26</v>
      </c>
      <c r="J14" s="38">
        <v>10</v>
      </c>
      <c r="K14" s="39">
        <f>1000*10</f>
        <v>10000</v>
      </c>
      <c r="L14" s="40"/>
    </row>
    <row r="15" spans="1:12" x14ac:dyDescent="0.25">
      <c r="A15" s="36">
        <v>2</v>
      </c>
      <c r="B15" s="37" t="s">
        <v>27</v>
      </c>
      <c r="C15" s="37"/>
      <c r="D15" s="37"/>
      <c r="E15" s="37"/>
      <c r="F15" s="37"/>
      <c r="G15" s="37"/>
      <c r="H15" s="37"/>
      <c r="I15" s="38" t="s">
        <v>26</v>
      </c>
      <c r="J15" s="41">
        <v>12</v>
      </c>
      <c r="K15" s="42">
        <f>1800*12*0.1917</f>
        <v>4140.72</v>
      </c>
      <c r="L15" s="43"/>
    </row>
    <row r="16" spans="1:12" x14ac:dyDescent="0.25">
      <c r="A16" s="36">
        <v>3</v>
      </c>
      <c r="B16" s="37" t="s">
        <v>28</v>
      </c>
      <c r="C16" s="37"/>
      <c r="D16" s="37"/>
      <c r="E16" s="37"/>
      <c r="F16" s="37"/>
      <c r="G16" s="37"/>
      <c r="H16" s="44"/>
      <c r="I16" s="38" t="s">
        <v>26</v>
      </c>
      <c r="J16" s="38">
        <v>36</v>
      </c>
      <c r="K16" s="45">
        <v>-12710</v>
      </c>
      <c r="L16" s="46"/>
    </row>
    <row r="17" spans="1:12" x14ac:dyDescent="0.25">
      <c r="A17" s="36">
        <v>4</v>
      </c>
      <c r="B17" s="47" t="s">
        <v>29</v>
      </c>
      <c r="C17" s="47"/>
      <c r="D17" s="47"/>
      <c r="E17" s="47"/>
      <c r="F17" s="47"/>
      <c r="G17" s="47"/>
      <c r="H17" s="47"/>
      <c r="I17" s="38" t="s">
        <v>30</v>
      </c>
      <c r="J17" s="48">
        <v>1</v>
      </c>
      <c r="K17" s="49">
        <v>12300.15</v>
      </c>
      <c r="L17" s="50"/>
    </row>
    <row r="18" spans="1:12" x14ac:dyDescent="0.25">
      <c r="A18" s="36">
        <v>5</v>
      </c>
      <c r="B18" s="51" t="s">
        <v>31</v>
      </c>
      <c r="C18" s="47"/>
      <c r="D18" s="47"/>
      <c r="E18" s="47"/>
      <c r="F18" s="47"/>
      <c r="G18" s="47"/>
      <c r="H18" s="52"/>
      <c r="I18" s="53" t="s">
        <v>32</v>
      </c>
      <c r="J18" s="54" t="s">
        <v>33</v>
      </c>
      <c r="K18" s="55">
        <f>7046.1/4</f>
        <v>1761.5250000000001</v>
      </c>
      <c r="L18" s="56"/>
    </row>
    <row r="19" spans="1:12" x14ac:dyDescent="0.25">
      <c r="A19" s="36">
        <v>6</v>
      </c>
      <c r="B19" s="37" t="s">
        <v>34</v>
      </c>
      <c r="C19" s="37"/>
      <c r="D19" s="37"/>
      <c r="E19" s="37"/>
      <c r="F19" s="37"/>
      <c r="G19" s="37"/>
      <c r="H19" s="37"/>
      <c r="I19" s="38" t="s">
        <v>30</v>
      </c>
      <c r="J19" s="38">
        <v>1</v>
      </c>
      <c r="K19" s="45">
        <f>3540/4</f>
        <v>885</v>
      </c>
      <c r="L19" s="46"/>
    </row>
    <row r="20" spans="1:12" ht="15" customHeight="1" thickBot="1" x14ac:dyDescent="0.3">
      <c r="A20" s="57"/>
      <c r="B20" s="58" t="s">
        <v>35</v>
      </c>
      <c r="C20" s="58"/>
      <c r="D20" s="58"/>
      <c r="E20" s="58"/>
      <c r="F20" s="58"/>
      <c r="G20" s="58"/>
      <c r="H20" s="58"/>
      <c r="I20" s="59"/>
      <c r="J20" s="60"/>
      <c r="K20" s="61">
        <f>SUM(K14:L19)</f>
        <v>16377.395</v>
      </c>
      <c r="L20" s="62"/>
    </row>
    <row r="21" spans="1:12" x14ac:dyDescent="0.25">
      <c r="A21" t="s">
        <v>36</v>
      </c>
    </row>
    <row r="22" spans="1:12" x14ac:dyDescent="0.25">
      <c r="A22" t="s">
        <v>37</v>
      </c>
      <c r="D22" s="8">
        <f>I3</f>
        <v>2018</v>
      </c>
      <c r="E22" t="s">
        <v>38</v>
      </c>
      <c r="G22" s="63">
        <f>K20+K13-G9</f>
        <v>17902.11941598697</v>
      </c>
      <c r="H22" t="s">
        <v>39</v>
      </c>
    </row>
    <row r="23" spans="1:12" x14ac:dyDescent="0.2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2" x14ac:dyDescent="0.25">
      <c r="A24" s="66" t="s">
        <v>40</v>
      </c>
      <c r="B24" s="8">
        <f>I3+1</f>
        <v>2019</v>
      </c>
      <c r="C24" t="s">
        <v>41</v>
      </c>
    </row>
    <row r="25" spans="1:12" x14ac:dyDescent="0.25">
      <c r="A25" s="66" t="s">
        <v>42</v>
      </c>
    </row>
    <row r="26" spans="1:12" x14ac:dyDescent="0.25">
      <c r="A26" s="67" t="s">
        <v>43</v>
      </c>
      <c r="B26" s="67"/>
      <c r="C26" s="67"/>
      <c r="D26" s="67"/>
      <c r="E26" s="67"/>
      <c r="J26" s="68">
        <v>4150</v>
      </c>
      <c r="K26" t="s">
        <v>44</v>
      </c>
    </row>
    <row r="27" spans="1:12" x14ac:dyDescent="0.25">
      <c r="A27" s="66" t="s">
        <v>45</v>
      </c>
      <c r="J27" s="68">
        <v>1500</v>
      </c>
      <c r="K27" t="s">
        <v>44</v>
      </c>
    </row>
    <row r="28" spans="1:12" x14ac:dyDescent="0.25">
      <c r="A28" s="69" t="s">
        <v>46</v>
      </c>
      <c r="J28" s="70">
        <f>SUM(J26:J27)</f>
        <v>5650</v>
      </c>
      <c r="K28" s="71" t="s">
        <v>47</v>
      </c>
    </row>
    <row r="30" spans="1:12" ht="15.6" customHeight="1" x14ac:dyDescent="0.25">
      <c r="A30" s="66"/>
      <c r="J30" s="68"/>
    </row>
    <row r="31" spans="1:12" x14ac:dyDescent="0.25">
      <c r="A31" s="66"/>
      <c r="J31" s="68"/>
    </row>
    <row r="32" spans="1:12" x14ac:dyDescent="0.25">
      <c r="A32" s="66"/>
      <c r="J32" s="68"/>
    </row>
    <row r="33" spans="1:11" x14ac:dyDescent="0.25">
      <c r="A33" s="66"/>
      <c r="J33" s="68"/>
    </row>
    <row r="34" spans="1:11" x14ac:dyDescent="0.25">
      <c r="A34" s="66"/>
      <c r="J34" s="68"/>
    </row>
    <row r="35" spans="1:11" x14ac:dyDescent="0.25">
      <c r="A35" s="66"/>
      <c r="J35" s="68"/>
    </row>
    <row r="36" spans="1:11" x14ac:dyDescent="0.25">
      <c r="A36" s="66"/>
      <c r="J36" s="68"/>
    </row>
    <row r="37" spans="1:11" x14ac:dyDescent="0.25">
      <c r="A37" s="66"/>
      <c r="J37" s="68"/>
    </row>
    <row r="38" spans="1:11" x14ac:dyDescent="0.25">
      <c r="A38" s="69"/>
      <c r="J38" s="70"/>
      <c r="K38" s="71"/>
    </row>
  </sheetData>
  <mergeCells count="22">
    <mergeCell ref="B19:H19"/>
    <mergeCell ref="K19:L19"/>
    <mergeCell ref="K20:L20"/>
    <mergeCell ref="B16:H16"/>
    <mergeCell ref="K16:L16"/>
    <mergeCell ref="B17:H17"/>
    <mergeCell ref="K17:L17"/>
    <mergeCell ref="B18:H18"/>
    <mergeCell ref="K18:L18"/>
    <mergeCell ref="B13:H13"/>
    <mergeCell ref="K13:L13"/>
    <mergeCell ref="B14:H14"/>
    <mergeCell ref="K14:L14"/>
    <mergeCell ref="B15:H15"/>
    <mergeCell ref="K15:L15"/>
    <mergeCell ref="A1:L1"/>
    <mergeCell ref="A2:L2"/>
    <mergeCell ref="A6:B6"/>
    <mergeCell ref="A10:B10"/>
    <mergeCell ref="B11:H12"/>
    <mergeCell ref="K11:L11"/>
    <mergeCell ref="K12:L12"/>
  </mergeCells>
  <pageMargins left="0.47244094488188981" right="0.15748031496062992" top="0.51181102362204722" bottom="0.27559055118110237" header="0.51181102362204722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Васильевич</dc:creator>
  <cp:lastModifiedBy>Игорь Васильевич</cp:lastModifiedBy>
  <dcterms:created xsi:type="dcterms:W3CDTF">2019-06-14T03:37:29Z</dcterms:created>
  <dcterms:modified xsi:type="dcterms:W3CDTF">2019-06-14T03:37:58Z</dcterms:modified>
</cp:coreProperties>
</file>