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2" sheetId="1" r:id="rId1"/>
  </sheets>
  <calcPr calcId="162913" calcOnSave="0"/>
</workbook>
</file>

<file path=xl/calcChain.xml><?xml version="1.0" encoding="utf-8"?>
<calcChain xmlns="http://schemas.openxmlformats.org/spreadsheetml/2006/main">
  <c r="K44" i="1" l="1"/>
  <c r="K45" i="1" s="1"/>
  <c r="K46" i="1" s="1"/>
  <c r="I6" i="1"/>
  <c r="G6" i="1"/>
  <c r="E88" i="1"/>
  <c r="J86" i="1"/>
  <c r="A20" i="1" l="1"/>
  <c r="B74" i="1" l="1"/>
  <c r="E67" i="1"/>
  <c r="B62" i="1"/>
  <c r="B51" i="1"/>
  <c r="D48" i="1"/>
  <c r="B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G48" i="1" l="1"/>
  <c r="I87" i="1" l="1"/>
  <c r="G17" i="1"/>
  <c r="G15" i="1"/>
  <c r="G14" i="1"/>
  <c r="G16" i="1"/>
  <c r="C88" i="1" l="1"/>
  <c r="J13" i="1"/>
  <c r="G88" i="1" l="1"/>
  <c r="F65" i="1" s="1"/>
</calcChain>
</file>

<file path=xl/sharedStrings.xml><?xml version="1.0" encoding="utf-8"?>
<sst xmlns="http://schemas.openxmlformats.org/spreadsheetml/2006/main" count="189" uniqueCount="148">
  <si>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</si>
  <si>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</si>
  <si>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</si>
  <si>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</si>
  <si>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</si>
  <si>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</si>
  <si>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</si>
  <si>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</si>
  <si>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</si>
  <si>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</si>
  <si>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</si>
  <si>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</si>
  <si>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</si>
  <si>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</si>
  <si>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</si>
  <si>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</si>
  <si>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</si>
  <si>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</si>
  <si>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</si>
  <si>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</si>
  <si>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</si>
  <si>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</si>
  <si>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</si>
  <si>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</si>
  <si>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Управление МКД (12%)</t>
  </si>
  <si>
    <t>Всего:</t>
  </si>
  <si>
    <t>ИТОГО: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</si>
  <si>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</si>
  <si>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</si>
  <si>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</si>
  <si>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</si>
  <si>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</si>
  <si>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</si>
  <si>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</si>
  <si>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</si>
  <si>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</si>
  <si>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</si>
  <si>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</si>
  <si>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</si>
  <si>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</si>
  <si>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</si>
  <si>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</si>
  <si>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</si>
  <si>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</si>
  <si>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</si>
  <si>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</si>
  <si>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</si>
  <si>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</si>
  <si>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Содежание общедом. приборов учета.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</si>
  <si>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</si>
  <si>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</si>
  <si>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</si>
  <si>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</si>
  <si>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</si>
  <si>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</si>
  <si>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</si>
  <si>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</si>
  <si>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r>
      <t>1,09 руб./м</t>
    </r>
    <r>
      <rPr>
        <sz val="11"/>
        <color theme="1"/>
        <rFont val="Calibri"/>
        <family val="2"/>
        <charset val="204"/>
      </rPr>
      <t>²</t>
    </r>
  </si>
  <si>
    <t>1,09 руб./м²</t>
  </si>
  <si>
    <r>
      <t>13,97 руб./м</t>
    </r>
    <r>
      <rPr>
        <sz val="11"/>
        <color theme="1"/>
        <rFont val="Calibri"/>
        <family val="2"/>
        <charset val="204"/>
      </rPr>
      <t>²</t>
    </r>
  </si>
  <si>
    <t>22,30 руб./м²</t>
  </si>
  <si>
    <t>258,33 руб./чел.</t>
  </si>
  <si>
    <t>56,27 руб./чел.</t>
  </si>
  <si>
    <t>100,05 руб./чел.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</si>
  <si>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</si>
  <si>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</si>
  <si>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</si>
  <si>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</si>
  <si>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</si>
  <si>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</si>
  <si>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</si>
  <si>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</si>
  <si>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</si>
  <si>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</si>
  <si>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</si>
  <si>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</si>
  <si>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</si>
  <si>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</si>
  <si>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</si>
  <si>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</si>
  <si>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</si>
  <si>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</si>
  <si>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</si>
  <si>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</si>
  <si>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</si>
  <si>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</si>
  <si>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</si>
  <si>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</si>
  <si>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</si>
  <si>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</si>
  <si>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</si>
  <si>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</si>
  <si>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</si>
  <si>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</si>
  <si>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</si>
  <si>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</si>
  <si>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</si>
  <si>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r>
      <t>М</t>
    </r>
    <r>
      <rPr>
        <sz val="11"/>
        <color theme="1"/>
        <rFont val="Calibri"/>
        <family val="2"/>
        <charset val="204"/>
      </rPr>
      <t>²</t>
    </r>
  </si>
  <si>
    <t>шт.</t>
  </si>
  <si>
    <t>маш/час</t>
  </si>
  <si>
    <t>мес.</t>
  </si>
  <si>
    <t>году, с последующим перерасчетом по окончании 2013г.);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</si>
  <si>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</si>
  <si>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</si>
  <si>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</si>
  <si>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</si>
  <si>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</si>
  <si>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</si>
  <si>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>М²</t>
  </si>
  <si>
    <t>99/5</t>
  </si>
  <si>
    <t>230,01 руб./чел.</t>
  </si>
  <si>
    <t>55,19 руб./чел.</t>
  </si>
  <si>
    <t>98,63 руб./чел.</t>
  </si>
  <si>
    <t>Чистка кровли от снега</t>
  </si>
  <si>
    <t>Изготовление переносных ограждений</t>
  </si>
  <si>
    <t>Система видеонаблюдения (видеокамера и прожектор)</t>
  </si>
  <si>
    <t>Установка поэтажных табличек</t>
  </si>
  <si>
    <t>Вывоз снега с придомовой территории (14,2%)</t>
  </si>
  <si>
    <t>Монтаж уличного освещения (14,2%)</t>
  </si>
  <si>
    <t>Табличка в лифт «Дежурный лифтер»</t>
  </si>
  <si>
    <t>Осмотр и диагностика лифтового оборудования</t>
  </si>
  <si>
    <t>Установка модема в ИТП (28,9%)</t>
  </si>
  <si>
    <t>Установка мет. стендов для предотвращения заезда автотранспорта</t>
  </si>
  <si>
    <t>Генеральная уборка подъезда в мае</t>
  </si>
  <si>
    <t>Генеральная уборка подъезда в сентябре</t>
  </si>
  <si>
    <t xml:space="preserve">Замена манометра в ИТП </t>
  </si>
  <si>
    <t>Замена термометра в ИТП</t>
  </si>
  <si>
    <t>Техническое обслуживание видеонаблюдения за 2012 г.</t>
  </si>
  <si>
    <t>Утепление ввода в здание сетей ХВС и ГВС</t>
  </si>
  <si>
    <t>Установка новогодней елки (14,2%)</t>
  </si>
  <si>
    <t>Техническое освидетельствование лифта</t>
  </si>
  <si>
    <t>Пластмассовый коврик в тамбур</t>
  </si>
  <si>
    <r>
      <rPr>
        <b/>
        <sz val="11"/>
        <color theme="1"/>
        <rFont val="Calibri"/>
        <family val="2"/>
        <charset val="204"/>
        <scheme val="minor"/>
      </rPr>
      <t>кв.20</t>
    </r>
    <r>
      <rPr>
        <sz val="11"/>
        <color theme="1"/>
        <rFont val="Calibri"/>
        <family val="2"/>
        <charset val="204"/>
        <scheme val="minor"/>
      </rPr>
      <t xml:space="preserve">                      </t>
    </r>
  </si>
  <si>
    <t xml:space="preserve">кв. 21 -       </t>
  </si>
  <si>
    <t xml:space="preserve">оф. 5 -       </t>
  </si>
  <si>
    <t xml:space="preserve">кв. 22 -        </t>
  </si>
  <si>
    <t xml:space="preserve">кв. 23 -        </t>
  </si>
  <si>
    <t xml:space="preserve">кв. 25 -    </t>
  </si>
  <si>
    <t xml:space="preserve">кв. 26 -   </t>
  </si>
  <si>
    <t xml:space="preserve">кв. 29 -             </t>
  </si>
  <si>
    <t xml:space="preserve">кв. 33 - </t>
  </si>
  <si>
    <t xml:space="preserve">    рублей (</t>
  </si>
  <si>
    <t xml:space="preserve">Чистка канализации. </t>
  </si>
  <si>
    <t xml:space="preserve">                            Что  с   учетом перерасхода (+) или     экономии (-)   средств   в   2012   году  в  размере</t>
  </si>
  <si>
    <t xml:space="preserve">Перерасход(+) или экономия (-) средств текущего ремонта общего имущества многоквартирного дома по </t>
  </si>
  <si>
    <t>Перерасход (+) или экономия (-) средств в 2011 году.</t>
  </si>
  <si>
    <t>99/5 (</t>
  </si>
  <si>
    <t xml:space="preserve">    по ул. Ал. Невского за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</si>
</sst>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10" xfId="0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4" fontId="1" fillId="0" borderId="0" xfId="0" applyNumberFormat="1" applyFont="1" applyFill="1"/>
    <xf numFmtId="0" fontId="0" fillId="0" borderId="1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1" xfId="0" applyFont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28" workbookViewId="0">
      <selection activeCell="P26" sqref="P26"/>
    </sheetView>
  </sheetViews>
  <sheetFormatPr defaultRowHeight="15" x14ac:dyDescent="0.25"/>
  <cols>
    <col min="1" max="1" width="5.7109375" customWidth="1"/>
    <col min="2" max="2" width="14.28515625" customWidth="1"/>
    <col min="3" max="3" width="11.140625" customWidth="1"/>
    <col min="4" max="4" width="6.28515625" customWidth="1"/>
    <col min="5" max="5" width="7.85546875" customWidth="1"/>
    <col min="6" max="6" width="9.28515625" customWidth="1"/>
    <col min="7" max="7" width="11.28515625" customWidth="1"/>
    <col min="8" max="8" width="12" customWidth="1"/>
    <col min="9" max="9" width="8.85546875" customWidth="1"/>
    <col min="10" max="10" width="11.42578125" customWidth="1"/>
    <col min="11" max="11" width="7.42578125" customWidth="1"/>
    <col min="12" max="12" width="4" customWidth="1"/>
  </cols>
  <sheetData>
    <row r="1" spans="1:12" ht="18.7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8.7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8.75" x14ac:dyDescent="0.3">
      <c r="A3" s="1"/>
      <c r="B3" s="3"/>
      <c r="C3" s="1"/>
      <c r="D3" s="5" t="s">
        <v>2</v>
      </c>
      <c r="E3" s="46" t="s">
        <v>109</v>
      </c>
      <c r="F3" s="25" t="s">
        <v>147</v>
      </c>
      <c r="G3" s="25"/>
      <c r="H3" s="25"/>
      <c r="I3" s="25">
        <v>2012</v>
      </c>
      <c r="J3" s="25" t="s">
        <v>27</v>
      </c>
    </row>
    <row r="5" spans="1:12" ht="15.75" x14ac:dyDescent="0.25">
      <c r="A5" s="4" t="s">
        <v>32</v>
      </c>
      <c r="B5" s="2">
        <f>I3</f>
        <v>2012</v>
      </c>
      <c r="C5" t="s">
        <v>33</v>
      </c>
      <c r="D5" s="39" t="s">
        <v>146</v>
      </c>
      <c r="E5" s="37">
        <v>2490.8000000000002</v>
      </c>
      <c r="F5" t="s">
        <v>93</v>
      </c>
    </row>
    <row r="6" spans="1:12" ht="15.75" x14ac:dyDescent="0.25">
      <c r="A6" s="64">
        <v>1144185.3899999999</v>
      </c>
      <c r="B6" s="64"/>
      <c r="C6" s="6" t="s">
        <v>3</v>
      </c>
      <c r="G6" s="9">
        <f>(A6-J7)</f>
        <v>816193.10999999987</v>
      </c>
      <c r="H6" s="2" t="s">
        <v>141</v>
      </c>
      <c r="I6" s="8">
        <f>(G6/A6)*100</f>
        <v>71.333991600784202</v>
      </c>
      <c r="J6" t="s">
        <v>4</v>
      </c>
    </row>
    <row r="7" spans="1:12" ht="24" customHeight="1" x14ac:dyDescent="0.25">
      <c r="A7" t="s">
        <v>5</v>
      </c>
      <c r="J7" s="9">
        <v>327992.28000000003</v>
      </c>
      <c r="K7" t="s">
        <v>6</v>
      </c>
    </row>
    <row r="8" spans="1:12" x14ac:dyDescent="0.25">
      <c r="A8" t="s">
        <v>7</v>
      </c>
    </row>
    <row r="9" spans="1:12" x14ac:dyDescent="0.25">
      <c r="A9" s="36" t="s">
        <v>134</v>
      </c>
      <c r="B9" s="37">
        <v>6538.23</v>
      </c>
      <c r="C9" t="s">
        <v>12</v>
      </c>
      <c r="E9" s="36" t="s">
        <v>135</v>
      </c>
      <c r="F9" s="37">
        <v>24548.77</v>
      </c>
      <c r="G9" t="s">
        <v>12</v>
      </c>
      <c r="I9" s="36" t="s">
        <v>138</v>
      </c>
      <c r="J9" s="37">
        <v>7622.36</v>
      </c>
      <c r="K9" t="s">
        <v>12</v>
      </c>
    </row>
    <row r="10" spans="1:12" x14ac:dyDescent="0.25">
      <c r="A10" t="s">
        <v>132</v>
      </c>
      <c r="B10" s="37">
        <v>5677.06</v>
      </c>
      <c r="C10" t="s">
        <v>12</v>
      </c>
      <c r="E10" s="36" t="s">
        <v>136</v>
      </c>
      <c r="F10" s="37">
        <v>11319.39</v>
      </c>
      <c r="G10" t="s">
        <v>12</v>
      </c>
      <c r="I10" s="36" t="s">
        <v>139</v>
      </c>
      <c r="J10" s="37">
        <v>6013.1</v>
      </c>
      <c r="K10" t="s">
        <v>12</v>
      </c>
    </row>
    <row r="11" spans="1:12" x14ac:dyDescent="0.25">
      <c r="A11" s="36" t="s">
        <v>133</v>
      </c>
      <c r="B11" s="37">
        <v>5859.9</v>
      </c>
      <c r="C11" t="s">
        <v>12</v>
      </c>
      <c r="E11" s="36" t="s">
        <v>137</v>
      </c>
      <c r="F11" s="37">
        <v>4776.42</v>
      </c>
      <c r="G11" t="s">
        <v>12</v>
      </c>
      <c r="I11" s="36" t="s">
        <v>140</v>
      </c>
      <c r="J11" s="37">
        <v>9566.3700000000008</v>
      </c>
      <c r="K11" t="s">
        <v>12</v>
      </c>
    </row>
    <row r="12" spans="1:12" x14ac:dyDescent="0.25">
      <c r="B12" s="27"/>
    </row>
    <row r="13" spans="1:12" ht="24" customHeight="1" x14ac:dyDescent="0.25">
      <c r="A13" t="s">
        <v>96</v>
      </c>
      <c r="J13" s="44">
        <f>G14+G15+G16+G17</f>
        <v>327992.28000000009</v>
      </c>
      <c r="K13" s="29"/>
    </row>
    <row r="14" spans="1:12" x14ac:dyDescent="0.25">
      <c r="A14" s="10" t="s">
        <v>8</v>
      </c>
      <c r="B14" t="s">
        <v>9</v>
      </c>
      <c r="G14" s="7">
        <f>(J7*43.5/100)</f>
        <v>142676.64180000001</v>
      </c>
      <c r="H14" t="s">
        <v>12</v>
      </c>
    </row>
    <row r="15" spans="1:12" x14ac:dyDescent="0.25">
      <c r="A15" s="10" t="s">
        <v>8</v>
      </c>
      <c r="B15" t="s">
        <v>10</v>
      </c>
      <c r="G15" s="7">
        <f>(J7*36.6/100)</f>
        <v>120045.17448</v>
      </c>
      <c r="H15" t="s">
        <v>12</v>
      </c>
    </row>
    <row r="16" spans="1:12" x14ac:dyDescent="0.25">
      <c r="A16" s="10" t="s">
        <v>8</v>
      </c>
      <c r="B16" t="s">
        <v>11</v>
      </c>
      <c r="G16" s="7">
        <f>(J7*12.5/100)</f>
        <v>40999.035000000003</v>
      </c>
      <c r="H16" t="s">
        <v>12</v>
      </c>
      <c r="K16" s="6"/>
      <c r="L16" s="14"/>
    </row>
    <row r="17" spans="1:12" x14ac:dyDescent="0.25">
      <c r="A17" s="10" t="s">
        <v>8</v>
      </c>
      <c r="B17" t="s">
        <v>16</v>
      </c>
      <c r="G17" s="7">
        <f>(J7*7.4/100)</f>
        <v>24271.428720000004</v>
      </c>
      <c r="H17" t="s">
        <v>12</v>
      </c>
    </row>
    <row r="18" spans="1:12" x14ac:dyDescent="0.25">
      <c r="G18" s="28"/>
    </row>
    <row r="19" spans="1:12" x14ac:dyDescent="0.25">
      <c r="A19" s="11" t="s">
        <v>13</v>
      </c>
      <c r="G19" s="7">
        <v>137550.20000000001</v>
      </c>
      <c r="H19" t="s">
        <v>14</v>
      </c>
    </row>
    <row r="20" spans="1:12" ht="15.75" thickBot="1" x14ac:dyDescent="0.3">
      <c r="A20" s="71">
        <f>(G19*I6/100)</f>
        <v>98120.048114861886</v>
      </c>
      <c r="B20" s="71"/>
      <c r="C20" t="s">
        <v>17</v>
      </c>
    </row>
    <row r="21" spans="1:12" x14ac:dyDescent="0.25">
      <c r="A21" s="12" t="s">
        <v>2</v>
      </c>
      <c r="B21" s="65" t="s">
        <v>23</v>
      </c>
      <c r="C21" s="72"/>
      <c r="D21" s="72"/>
      <c r="E21" s="72"/>
      <c r="F21" s="72"/>
      <c r="G21" s="72"/>
      <c r="H21" s="66"/>
      <c r="I21" s="12" t="s">
        <v>21</v>
      </c>
      <c r="J21" s="17" t="s">
        <v>20</v>
      </c>
      <c r="K21" s="65" t="s">
        <v>18</v>
      </c>
      <c r="L21" s="66"/>
    </row>
    <row r="22" spans="1:12" ht="15.75" thickBot="1" x14ac:dyDescent="0.3">
      <c r="A22" s="13" t="s">
        <v>15</v>
      </c>
      <c r="B22" s="51"/>
      <c r="C22" s="52"/>
      <c r="D22" s="52"/>
      <c r="E22" s="52"/>
      <c r="F22" s="52"/>
      <c r="G22" s="52"/>
      <c r="H22" s="53"/>
      <c r="I22" s="13" t="s">
        <v>22</v>
      </c>
      <c r="J22" s="18"/>
      <c r="K22" s="67" t="s">
        <v>19</v>
      </c>
      <c r="L22" s="68"/>
    </row>
    <row r="23" spans="1:12" x14ac:dyDescent="0.25">
      <c r="A23" s="19"/>
      <c r="B23" s="54" t="s">
        <v>145</v>
      </c>
      <c r="C23" s="55"/>
      <c r="D23" s="55"/>
      <c r="E23" s="55"/>
      <c r="F23" s="55"/>
      <c r="G23" s="55"/>
      <c r="H23" s="56"/>
      <c r="I23" s="30"/>
      <c r="J23" s="30"/>
      <c r="K23" s="69">
        <v>56457.87</v>
      </c>
      <c r="L23" s="70"/>
    </row>
    <row r="24" spans="1:12" x14ac:dyDescent="0.25">
      <c r="A24" s="21">
        <v>1</v>
      </c>
      <c r="B24" s="57" t="s">
        <v>113</v>
      </c>
      <c r="C24" s="58"/>
      <c r="D24" s="58"/>
      <c r="E24" s="58"/>
      <c r="F24" s="58"/>
      <c r="G24" s="58"/>
      <c r="H24" s="59"/>
      <c r="I24" s="21" t="s">
        <v>97</v>
      </c>
      <c r="J24" s="41">
        <v>315</v>
      </c>
      <c r="K24" s="61">
        <v>8000</v>
      </c>
      <c r="L24" s="62"/>
    </row>
    <row r="25" spans="1:12" x14ac:dyDescent="0.25">
      <c r="A25" s="21">
        <f>A24+1</f>
        <v>2</v>
      </c>
      <c r="B25" s="57" t="s">
        <v>114</v>
      </c>
      <c r="C25" s="58"/>
      <c r="D25" s="58"/>
      <c r="E25" s="58"/>
      <c r="F25" s="58"/>
      <c r="G25" s="58"/>
      <c r="H25" s="59"/>
      <c r="I25" s="21" t="s">
        <v>98</v>
      </c>
      <c r="J25" s="21">
        <v>5</v>
      </c>
      <c r="K25" s="61">
        <v>2437.5</v>
      </c>
      <c r="L25" s="62"/>
    </row>
    <row r="26" spans="1:12" x14ac:dyDescent="0.25">
      <c r="A26" s="40">
        <f t="shared" ref="A26:A42" si="0">A25+1</f>
        <v>3</v>
      </c>
      <c r="B26" s="57" t="s">
        <v>115</v>
      </c>
      <c r="C26" s="58"/>
      <c r="D26" s="58"/>
      <c r="E26" s="58"/>
      <c r="F26" s="58"/>
      <c r="G26" s="58"/>
      <c r="H26" s="59"/>
      <c r="I26" s="21" t="s">
        <v>98</v>
      </c>
      <c r="J26" s="21">
        <v>2</v>
      </c>
      <c r="K26" s="61">
        <v>1899.76</v>
      </c>
      <c r="L26" s="62"/>
    </row>
    <row r="27" spans="1:12" x14ac:dyDescent="0.25">
      <c r="A27" s="21">
        <f t="shared" si="0"/>
        <v>4</v>
      </c>
      <c r="B27" s="57" t="s">
        <v>116</v>
      </c>
      <c r="C27" s="58"/>
      <c r="D27" s="58"/>
      <c r="E27" s="58"/>
      <c r="F27" s="58"/>
      <c r="G27" s="58"/>
      <c r="H27" s="59"/>
      <c r="I27" s="21" t="s">
        <v>98</v>
      </c>
      <c r="J27" s="21">
        <v>9</v>
      </c>
      <c r="K27" s="61">
        <v>2092.5</v>
      </c>
      <c r="L27" s="62"/>
    </row>
    <row r="28" spans="1:12" x14ac:dyDescent="0.25">
      <c r="A28" s="21">
        <f t="shared" si="0"/>
        <v>5</v>
      </c>
      <c r="B28" s="60" t="s">
        <v>117</v>
      </c>
      <c r="C28" s="58"/>
      <c r="D28" s="58"/>
      <c r="E28" s="58"/>
      <c r="F28" s="58"/>
      <c r="G28" s="58"/>
      <c r="H28" s="59"/>
      <c r="I28" s="21" t="s">
        <v>99</v>
      </c>
      <c r="J28" s="21">
        <v>5</v>
      </c>
      <c r="K28" s="61">
        <v>5393.49</v>
      </c>
      <c r="L28" s="62"/>
    </row>
    <row r="29" spans="1:12" x14ac:dyDescent="0.25">
      <c r="A29" s="21">
        <f t="shared" si="0"/>
        <v>6</v>
      </c>
      <c r="B29" s="57" t="s">
        <v>118</v>
      </c>
      <c r="C29" s="58"/>
      <c r="D29" s="58"/>
      <c r="E29" s="58"/>
      <c r="F29" s="58"/>
      <c r="G29" s="58"/>
      <c r="H29" s="59"/>
      <c r="I29" s="21"/>
      <c r="J29" s="21"/>
      <c r="K29" s="61">
        <v>3664.03</v>
      </c>
      <c r="L29" s="62"/>
    </row>
    <row r="30" spans="1:12" x14ac:dyDescent="0.25">
      <c r="A30" s="21">
        <f t="shared" si="0"/>
        <v>7</v>
      </c>
      <c r="B30" s="57" t="s">
        <v>119</v>
      </c>
      <c r="C30" s="58"/>
      <c r="D30" s="58"/>
      <c r="E30" s="58"/>
      <c r="F30" s="58"/>
      <c r="G30" s="58"/>
      <c r="H30" s="59"/>
      <c r="I30" s="21" t="s">
        <v>98</v>
      </c>
      <c r="J30" s="21">
        <v>1</v>
      </c>
      <c r="K30" s="61">
        <v>160.08000000000001</v>
      </c>
      <c r="L30" s="62"/>
    </row>
    <row r="31" spans="1:12" x14ac:dyDescent="0.25">
      <c r="A31" s="21">
        <f t="shared" si="0"/>
        <v>8</v>
      </c>
      <c r="B31" s="57" t="s">
        <v>120</v>
      </c>
      <c r="C31" s="58"/>
      <c r="D31" s="58"/>
      <c r="E31" s="58"/>
      <c r="F31" s="58"/>
      <c r="G31" s="58"/>
      <c r="H31" s="59"/>
      <c r="I31" s="21" t="s">
        <v>98</v>
      </c>
      <c r="J31" s="21">
        <v>1</v>
      </c>
      <c r="K31" s="61">
        <v>5186.2700000000004</v>
      </c>
      <c r="L31" s="62"/>
    </row>
    <row r="32" spans="1:12" x14ac:dyDescent="0.25">
      <c r="A32" s="21">
        <f t="shared" si="0"/>
        <v>9</v>
      </c>
      <c r="B32" s="57" t="s">
        <v>121</v>
      </c>
      <c r="C32" s="58"/>
      <c r="D32" s="58"/>
      <c r="E32" s="58"/>
      <c r="F32" s="58"/>
      <c r="G32" s="58"/>
      <c r="H32" s="59"/>
      <c r="I32" s="21" t="s">
        <v>98</v>
      </c>
      <c r="J32" s="21">
        <v>1</v>
      </c>
      <c r="K32" s="61">
        <v>3593.33</v>
      </c>
      <c r="L32" s="62"/>
    </row>
    <row r="33" spans="1:12" x14ac:dyDescent="0.25">
      <c r="A33" s="40">
        <f t="shared" si="0"/>
        <v>10</v>
      </c>
      <c r="B33" s="57" t="s">
        <v>122</v>
      </c>
      <c r="C33" s="58"/>
      <c r="D33" s="58"/>
      <c r="E33" s="58"/>
      <c r="F33" s="58"/>
      <c r="G33" s="58"/>
      <c r="H33" s="59"/>
      <c r="I33" s="21" t="s">
        <v>98</v>
      </c>
      <c r="J33" s="21">
        <v>1</v>
      </c>
      <c r="K33" s="73">
        <v>3731.5</v>
      </c>
      <c r="L33" s="74"/>
    </row>
    <row r="34" spans="1:12" x14ac:dyDescent="0.25">
      <c r="A34" s="21">
        <f t="shared" si="0"/>
        <v>11</v>
      </c>
      <c r="B34" s="57" t="s">
        <v>123</v>
      </c>
      <c r="C34" s="58"/>
      <c r="D34" s="58"/>
      <c r="E34" s="58"/>
      <c r="F34" s="58"/>
      <c r="G34" s="58"/>
      <c r="H34" s="59"/>
      <c r="I34" s="21" t="s">
        <v>108</v>
      </c>
      <c r="J34" s="41">
        <v>255</v>
      </c>
      <c r="K34" s="61">
        <v>780.14</v>
      </c>
      <c r="L34" s="62"/>
    </row>
    <row r="35" spans="1:12" x14ac:dyDescent="0.25">
      <c r="A35" s="21">
        <f t="shared" si="0"/>
        <v>12</v>
      </c>
      <c r="B35" s="57" t="s">
        <v>124</v>
      </c>
      <c r="C35" s="58"/>
      <c r="D35" s="58"/>
      <c r="E35" s="58"/>
      <c r="F35" s="58"/>
      <c r="G35" s="58"/>
      <c r="H35" s="59"/>
      <c r="I35" s="21" t="s">
        <v>108</v>
      </c>
      <c r="J35" s="41">
        <v>255</v>
      </c>
      <c r="K35" s="61">
        <v>780.14</v>
      </c>
      <c r="L35" s="62"/>
    </row>
    <row r="36" spans="1:12" x14ac:dyDescent="0.25">
      <c r="A36" s="21">
        <f t="shared" si="0"/>
        <v>13</v>
      </c>
      <c r="B36" s="57" t="s">
        <v>125</v>
      </c>
      <c r="C36" s="58"/>
      <c r="D36" s="58"/>
      <c r="E36" s="58"/>
      <c r="F36" s="58"/>
      <c r="G36" s="58"/>
      <c r="H36" s="59"/>
      <c r="I36" s="21" t="s">
        <v>98</v>
      </c>
      <c r="J36" s="45">
        <v>1</v>
      </c>
      <c r="K36" s="61">
        <v>490</v>
      </c>
      <c r="L36" s="62"/>
    </row>
    <row r="37" spans="1:12" x14ac:dyDescent="0.25">
      <c r="A37" s="21">
        <f t="shared" si="0"/>
        <v>14</v>
      </c>
      <c r="B37" s="57" t="s">
        <v>126</v>
      </c>
      <c r="C37" s="58"/>
      <c r="D37" s="58"/>
      <c r="E37" s="58"/>
      <c r="F37" s="58"/>
      <c r="G37" s="58"/>
      <c r="H37" s="59"/>
      <c r="I37" s="21" t="s">
        <v>98</v>
      </c>
      <c r="J37" s="45">
        <v>1</v>
      </c>
      <c r="K37" s="61">
        <v>180</v>
      </c>
      <c r="L37" s="62"/>
    </row>
    <row r="38" spans="1:12" x14ac:dyDescent="0.25">
      <c r="A38" s="21">
        <f t="shared" si="0"/>
        <v>15</v>
      </c>
      <c r="B38" s="57" t="s">
        <v>127</v>
      </c>
      <c r="C38" s="58"/>
      <c r="D38" s="58"/>
      <c r="E38" s="58"/>
      <c r="F38" s="58"/>
      <c r="G38" s="58"/>
      <c r="H38" s="59"/>
      <c r="I38" s="21" t="s">
        <v>100</v>
      </c>
      <c r="J38" s="45">
        <v>12</v>
      </c>
      <c r="K38" s="61">
        <v>5677.36</v>
      </c>
      <c r="L38" s="62"/>
    </row>
    <row r="39" spans="1:12" x14ac:dyDescent="0.25">
      <c r="A39" s="21">
        <f t="shared" si="0"/>
        <v>16</v>
      </c>
      <c r="B39" s="57" t="s">
        <v>128</v>
      </c>
      <c r="C39" s="58"/>
      <c r="D39" s="58"/>
      <c r="E39" s="58"/>
      <c r="F39" s="58"/>
      <c r="G39" s="58"/>
      <c r="H39" s="59"/>
      <c r="I39" s="21"/>
      <c r="J39" s="45"/>
      <c r="K39" s="61">
        <v>1050</v>
      </c>
      <c r="L39" s="62"/>
    </row>
    <row r="40" spans="1:12" x14ac:dyDescent="0.25">
      <c r="A40" s="21">
        <f t="shared" si="0"/>
        <v>17</v>
      </c>
      <c r="B40" s="57" t="s">
        <v>129</v>
      </c>
      <c r="C40" s="58"/>
      <c r="D40" s="58"/>
      <c r="E40" s="58"/>
      <c r="F40" s="58"/>
      <c r="G40" s="58"/>
      <c r="H40" s="59"/>
      <c r="I40" s="21" t="s">
        <v>98</v>
      </c>
      <c r="J40" s="45">
        <v>1</v>
      </c>
      <c r="K40" s="61">
        <v>619.25</v>
      </c>
      <c r="L40" s="62"/>
    </row>
    <row r="41" spans="1:12" x14ac:dyDescent="0.25">
      <c r="A41" s="21">
        <f t="shared" si="0"/>
        <v>18</v>
      </c>
      <c r="B41" s="57" t="s">
        <v>131</v>
      </c>
      <c r="C41" s="58"/>
      <c r="D41" s="58"/>
      <c r="E41" s="58"/>
      <c r="F41" s="58"/>
      <c r="G41" s="58"/>
      <c r="H41" s="59"/>
      <c r="I41" s="21" t="s">
        <v>98</v>
      </c>
      <c r="J41" s="21">
        <v>1</v>
      </c>
      <c r="K41" s="61">
        <v>500</v>
      </c>
      <c r="L41" s="62"/>
    </row>
    <row r="42" spans="1:12" x14ac:dyDescent="0.25">
      <c r="A42" s="21">
        <f t="shared" si="0"/>
        <v>19</v>
      </c>
      <c r="B42" s="57" t="s">
        <v>130</v>
      </c>
      <c r="C42" s="58"/>
      <c r="D42" s="58"/>
      <c r="E42" s="58"/>
      <c r="F42" s="58"/>
      <c r="G42" s="58"/>
      <c r="H42" s="59"/>
      <c r="I42" s="21" t="s">
        <v>98</v>
      </c>
      <c r="J42" s="21">
        <v>1</v>
      </c>
      <c r="K42" s="61">
        <v>6500</v>
      </c>
      <c r="L42" s="62"/>
    </row>
    <row r="43" spans="1:12" x14ac:dyDescent="0.25">
      <c r="A43" s="21">
        <v>20</v>
      </c>
      <c r="B43" s="57" t="s">
        <v>142</v>
      </c>
      <c r="C43" s="58"/>
      <c r="D43" s="58"/>
      <c r="E43" s="58"/>
      <c r="F43" s="58"/>
      <c r="G43" s="58"/>
      <c r="H43" s="59"/>
      <c r="I43" s="21" t="s">
        <v>98</v>
      </c>
      <c r="J43" s="21">
        <v>2</v>
      </c>
      <c r="K43" s="61">
        <v>8000</v>
      </c>
      <c r="L43" s="62"/>
    </row>
    <row r="44" spans="1:12" x14ac:dyDescent="0.25">
      <c r="A44" s="21"/>
      <c r="B44" s="57" t="s">
        <v>25</v>
      </c>
      <c r="C44" s="58"/>
      <c r="D44" s="58"/>
      <c r="E44" s="58"/>
      <c r="F44" s="58"/>
      <c r="G44" s="58"/>
      <c r="H44" s="59"/>
      <c r="I44" s="21"/>
      <c r="J44" s="21"/>
      <c r="K44" s="61">
        <f>SUM(K23:L43)</f>
        <v>117193.22</v>
      </c>
      <c r="L44" s="62"/>
    </row>
    <row r="45" spans="1:12" ht="15.75" thickBot="1" x14ac:dyDescent="0.3">
      <c r="A45" s="21"/>
      <c r="B45" s="57" t="s">
        <v>24</v>
      </c>
      <c r="C45" s="58"/>
      <c r="D45" s="58"/>
      <c r="E45" s="58"/>
      <c r="F45" s="58"/>
      <c r="G45" s="58"/>
      <c r="H45" s="59"/>
      <c r="I45" s="21"/>
      <c r="J45" s="21"/>
      <c r="K45" s="61">
        <f>K44*0.12</f>
        <v>14063.186400000001</v>
      </c>
      <c r="L45" s="62"/>
    </row>
    <row r="46" spans="1:12" ht="16.5" thickBot="1" x14ac:dyDescent="0.3">
      <c r="A46" s="20"/>
      <c r="B46" s="22" t="s">
        <v>26</v>
      </c>
      <c r="C46" s="23"/>
      <c r="D46" s="23"/>
      <c r="E46" s="23"/>
      <c r="F46" s="23"/>
      <c r="G46" s="23"/>
      <c r="H46" s="24"/>
      <c r="I46" s="20"/>
      <c r="J46" s="20"/>
      <c r="K46" s="75">
        <f>SUM(K44,K45)</f>
        <v>131256.40640000001</v>
      </c>
      <c r="L46" s="76"/>
    </row>
    <row r="47" spans="1:12" ht="24" customHeight="1" x14ac:dyDescent="0.25">
      <c r="A47" t="s">
        <v>144</v>
      </c>
    </row>
    <row r="48" spans="1:12" x14ac:dyDescent="0.25">
      <c r="A48" t="s">
        <v>28</v>
      </c>
      <c r="D48" s="2">
        <f>I3</f>
        <v>2012</v>
      </c>
      <c r="E48" t="s">
        <v>29</v>
      </c>
      <c r="G48" s="26">
        <f>K46-G19</f>
        <v>-6293.7936000000045</v>
      </c>
      <c r="H48" t="s">
        <v>30</v>
      </c>
    </row>
    <row r="49" spans="1:12" x14ac:dyDescent="0.25">
      <c r="D49" s="2"/>
      <c r="G49" s="26"/>
    </row>
    <row r="50" spans="1:12" x14ac:dyDescent="0.25">
      <c r="D50" s="2"/>
      <c r="G50" s="26"/>
    </row>
    <row r="51" spans="1:12" ht="24" customHeight="1" thickBot="1" x14ac:dyDescent="0.3">
      <c r="A51" t="s">
        <v>31</v>
      </c>
      <c r="B51" s="2">
        <f>I3</f>
        <v>2012</v>
      </c>
      <c r="C51" t="s">
        <v>34</v>
      </c>
    </row>
    <row r="52" spans="1:12" ht="15.75" customHeight="1" x14ac:dyDescent="0.25">
      <c r="A52" s="15" t="s">
        <v>2</v>
      </c>
      <c r="B52" s="86" t="s">
        <v>42</v>
      </c>
      <c r="C52" s="87"/>
      <c r="D52" s="87"/>
      <c r="E52" s="87"/>
      <c r="F52" s="86" t="s">
        <v>43</v>
      </c>
      <c r="G52" s="87"/>
      <c r="H52" s="88"/>
      <c r="I52" s="86" t="s">
        <v>44</v>
      </c>
      <c r="J52" s="87"/>
      <c r="K52" s="87"/>
      <c r="L52" s="88"/>
    </row>
    <row r="53" spans="1:12" ht="15.75" customHeight="1" thickBot="1" x14ac:dyDescent="0.3">
      <c r="A53" s="16"/>
      <c r="B53" s="83"/>
      <c r="C53" s="84"/>
      <c r="D53" s="84"/>
      <c r="E53" s="84"/>
      <c r="F53" s="83"/>
      <c r="G53" s="84"/>
      <c r="H53" s="85"/>
      <c r="I53" s="83" t="s">
        <v>45</v>
      </c>
      <c r="J53" s="84"/>
      <c r="K53" s="84"/>
      <c r="L53" s="85"/>
    </row>
    <row r="54" spans="1:12" x14ac:dyDescent="0.25">
      <c r="A54" s="30" t="s">
        <v>35</v>
      </c>
      <c r="B54" s="54" t="s">
        <v>46</v>
      </c>
      <c r="C54" s="55"/>
      <c r="D54" s="55"/>
      <c r="E54" s="56"/>
      <c r="F54" s="77" t="s">
        <v>53</v>
      </c>
      <c r="G54" s="78"/>
      <c r="H54" s="79"/>
      <c r="I54" s="77" t="s">
        <v>54</v>
      </c>
      <c r="J54" s="78"/>
      <c r="K54" s="78"/>
      <c r="L54" s="79"/>
    </row>
    <row r="55" spans="1:12" x14ac:dyDescent="0.25">
      <c r="A55" s="21" t="s">
        <v>36</v>
      </c>
      <c r="B55" s="57" t="s">
        <v>47</v>
      </c>
      <c r="C55" s="58"/>
      <c r="D55" s="58"/>
      <c r="E55" s="59"/>
      <c r="F55" s="80" t="s">
        <v>55</v>
      </c>
      <c r="G55" s="81"/>
      <c r="H55" s="82"/>
      <c r="I55" s="80" t="s">
        <v>56</v>
      </c>
      <c r="J55" s="81"/>
      <c r="K55" s="81"/>
      <c r="L55" s="82"/>
    </row>
    <row r="56" spans="1:12" x14ac:dyDescent="0.25">
      <c r="A56" s="21" t="s">
        <v>37</v>
      </c>
      <c r="B56" s="57" t="s">
        <v>48</v>
      </c>
      <c r="C56" s="58"/>
      <c r="D56" s="58"/>
      <c r="E56" s="59"/>
      <c r="F56" s="80" t="s">
        <v>57</v>
      </c>
      <c r="G56" s="81"/>
      <c r="H56" s="82"/>
      <c r="I56" s="80" t="s">
        <v>58</v>
      </c>
      <c r="J56" s="81"/>
      <c r="K56" s="81"/>
      <c r="L56" s="82"/>
    </row>
    <row r="57" spans="1:12" x14ac:dyDescent="0.25">
      <c r="A57" s="21" t="s">
        <v>38</v>
      </c>
      <c r="B57" s="57" t="s">
        <v>49</v>
      </c>
      <c r="C57" s="58"/>
      <c r="D57" s="58"/>
      <c r="E57" s="59"/>
      <c r="F57" s="80" t="s">
        <v>59</v>
      </c>
      <c r="G57" s="81"/>
      <c r="H57" s="82"/>
      <c r="I57" s="80" t="s">
        <v>60</v>
      </c>
      <c r="J57" s="81"/>
      <c r="K57" s="81"/>
      <c r="L57" s="82"/>
    </row>
    <row r="58" spans="1:12" x14ac:dyDescent="0.25">
      <c r="A58" s="21" t="s">
        <v>39</v>
      </c>
      <c r="B58" s="57" t="s">
        <v>50</v>
      </c>
      <c r="C58" s="58"/>
      <c r="D58" s="58"/>
      <c r="E58" s="59"/>
      <c r="F58" s="80" t="s">
        <v>110</v>
      </c>
      <c r="G58" s="81"/>
      <c r="H58" s="82"/>
      <c r="I58" s="80" t="s">
        <v>61</v>
      </c>
      <c r="J58" s="81"/>
      <c r="K58" s="81"/>
      <c r="L58" s="82"/>
    </row>
    <row r="59" spans="1:12" x14ac:dyDescent="0.25">
      <c r="A59" s="21" t="s">
        <v>40</v>
      </c>
      <c r="B59" s="57" t="s">
        <v>51</v>
      </c>
      <c r="C59" s="58"/>
      <c r="D59" s="58"/>
      <c r="E59" s="59"/>
      <c r="F59" s="80" t="s">
        <v>111</v>
      </c>
      <c r="G59" s="81"/>
      <c r="H59" s="82"/>
      <c r="I59" s="80" t="s">
        <v>62</v>
      </c>
      <c r="J59" s="81"/>
      <c r="K59" s="81"/>
      <c r="L59" s="82"/>
    </row>
    <row r="60" spans="1:12" ht="15.75" thickBot="1" x14ac:dyDescent="0.3">
      <c r="A60" s="31" t="s">
        <v>41</v>
      </c>
      <c r="B60" s="90" t="s">
        <v>52</v>
      </c>
      <c r="C60" s="91"/>
      <c r="D60" s="91"/>
      <c r="E60" s="92"/>
      <c r="F60" s="51" t="s">
        <v>112</v>
      </c>
      <c r="G60" s="52"/>
      <c r="H60" s="53"/>
      <c r="I60" s="51" t="s">
        <v>63</v>
      </c>
      <c r="J60" s="52"/>
      <c r="K60" s="52"/>
      <c r="L60" s="53"/>
    </row>
    <row r="62" spans="1:12" x14ac:dyDescent="0.25">
      <c r="A62" s="34" t="s">
        <v>71</v>
      </c>
      <c r="B62" s="2">
        <f>I3+1</f>
        <v>2013</v>
      </c>
      <c r="C62" t="s">
        <v>72</v>
      </c>
    </row>
    <row r="63" spans="1:12" x14ac:dyDescent="0.25">
      <c r="A63" s="32" t="s">
        <v>64</v>
      </c>
    </row>
    <row r="64" spans="1:12" x14ac:dyDescent="0.25">
      <c r="A64" s="33" t="s">
        <v>65</v>
      </c>
    </row>
    <row r="65" spans="1:11" x14ac:dyDescent="0.25">
      <c r="A65" s="50" t="s">
        <v>66</v>
      </c>
      <c r="B65" s="50"/>
      <c r="C65" s="50"/>
      <c r="D65" s="50"/>
      <c r="E65" s="50"/>
      <c r="F65" s="42">
        <f>G88</f>
        <v>4.2119985268454583</v>
      </c>
      <c r="G65" t="s">
        <v>106</v>
      </c>
    </row>
    <row r="66" spans="1:11" x14ac:dyDescent="0.25">
      <c r="A66" s="32" t="s">
        <v>67</v>
      </c>
      <c r="C66" s="42">
        <v>15.8</v>
      </c>
      <c r="D66" t="s">
        <v>68</v>
      </c>
      <c r="G66" s="2">
        <v>1.7000000000000001E-2</v>
      </c>
      <c r="H66" t="s">
        <v>69</v>
      </c>
    </row>
    <row r="67" spans="1:11" x14ac:dyDescent="0.25">
      <c r="A67" s="32" t="s">
        <v>70</v>
      </c>
      <c r="E67" s="2">
        <f>I3</f>
        <v>2012</v>
      </c>
      <c r="F67" t="s">
        <v>101</v>
      </c>
      <c r="K67" s="2"/>
    </row>
    <row r="68" spans="1:11" x14ac:dyDescent="0.25">
      <c r="A68" s="32" t="s">
        <v>75</v>
      </c>
    </row>
    <row r="69" spans="1:11" x14ac:dyDescent="0.25">
      <c r="A69" s="32" t="s">
        <v>73</v>
      </c>
    </row>
    <row r="70" spans="1:11" x14ac:dyDescent="0.25">
      <c r="A70" s="32" t="s">
        <v>74</v>
      </c>
    </row>
    <row r="71" spans="1:11" x14ac:dyDescent="0.25">
      <c r="A71" s="32" t="s">
        <v>76</v>
      </c>
    </row>
    <row r="72" spans="1:11" x14ac:dyDescent="0.25">
      <c r="A72" s="32" t="s">
        <v>77</v>
      </c>
    </row>
    <row r="74" spans="1:11" x14ac:dyDescent="0.25">
      <c r="A74" s="32" t="s">
        <v>78</v>
      </c>
      <c r="B74" s="2">
        <f>I3+1</f>
        <v>2013</v>
      </c>
      <c r="C74" t="s">
        <v>79</v>
      </c>
    </row>
    <row r="75" spans="1:11" x14ac:dyDescent="0.25">
      <c r="A75" s="32" t="s">
        <v>80</v>
      </c>
    </row>
    <row r="76" spans="1:11" x14ac:dyDescent="0.25">
      <c r="A76" s="32" t="s">
        <v>81</v>
      </c>
      <c r="J76" s="27">
        <v>13000</v>
      </c>
      <c r="K76" t="s">
        <v>12</v>
      </c>
    </row>
    <row r="77" spans="1:11" x14ac:dyDescent="0.25">
      <c r="A77" s="32" t="s">
        <v>82</v>
      </c>
      <c r="J77" s="27">
        <v>7000</v>
      </c>
      <c r="K77" t="s">
        <v>12</v>
      </c>
    </row>
    <row r="78" spans="1:11" x14ac:dyDescent="0.25">
      <c r="A78" s="32" t="s">
        <v>83</v>
      </c>
      <c r="J78" s="27">
        <v>9500</v>
      </c>
      <c r="K78" t="s">
        <v>12</v>
      </c>
    </row>
    <row r="79" spans="1:11" x14ac:dyDescent="0.25">
      <c r="A79" s="32" t="s">
        <v>84</v>
      </c>
      <c r="J79" s="27">
        <v>17000</v>
      </c>
      <c r="K79" t="s">
        <v>12</v>
      </c>
    </row>
    <row r="80" spans="1:11" x14ac:dyDescent="0.25">
      <c r="A80" s="32" t="s">
        <v>85</v>
      </c>
      <c r="J80" s="27">
        <v>1200</v>
      </c>
      <c r="K80" t="s">
        <v>12</v>
      </c>
    </row>
    <row r="81" spans="1:12" x14ac:dyDescent="0.25">
      <c r="A81" s="32" t="s">
        <v>86</v>
      </c>
      <c r="J81" s="27">
        <v>1000</v>
      </c>
      <c r="K81" t="s">
        <v>12</v>
      </c>
    </row>
    <row r="82" spans="1:12" x14ac:dyDescent="0.25">
      <c r="A82" s="32" t="s">
        <v>87</v>
      </c>
      <c r="J82" s="27">
        <v>15000</v>
      </c>
      <c r="K82" t="s">
        <v>12</v>
      </c>
    </row>
    <row r="83" spans="1:12" x14ac:dyDescent="0.25">
      <c r="A83" s="32" t="s">
        <v>88</v>
      </c>
      <c r="J83" s="27">
        <v>15000</v>
      </c>
      <c r="K83" t="s">
        <v>12</v>
      </c>
    </row>
    <row r="84" spans="1:12" x14ac:dyDescent="0.25">
      <c r="A84" s="32" t="s">
        <v>89</v>
      </c>
      <c r="J84" s="27">
        <v>20000</v>
      </c>
      <c r="K84" t="s">
        <v>12</v>
      </c>
    </row>
    <row r="85" spans="1:12" x14ac:dyDescent="0.25">
      <c r="A85" s="32" t="s">
        <v>90</v>
      </c>
      <c r="J85" s="27">
        <v>20000</v>
      </c>
      <c r="K85" t="s">
        <v>12</v>
      </c>
    </row>
    <row r="86" spans="1:12" x14ac:dyDescent="0.25">
      <c r="A86" s="35" t="s">
        <v>91</v>
      </c>
      <c r="J86" s="7">
        <f>SUM(J76:J85)</f>
        <v>118700</v>
      </c>
      <c r="K86" s="36" t="s">
        <v>92</v>
      </c>
    </row>
    <row r="87" spans="1:12" x14ac:dyDescent="0.25">
      <c r="A87" s="49" t="s">
        <v>143</v>
      </c>
      <c r="H87" s="26"/>
      <c r="I87" s="7">
        <f>G48</f>
        <v>-6293.7936000000045</v>
      </c>
      <c r="K87" s="7"/>
    </row>
    <row r="88" spans="1:12" x14ac:dyDescent="0.25">
      <c r="A88" s="32" t="s">
        <v>104</v>
      </c>
      <c r="B88" s="33"/>
      <c r="C88" s="26">
        <f>J86+I87</f>
        <v>112406.2064</v>
      </c>
      <c r="D88" s="33" t="s">
        <v>105</v>
      </c>
      <c r="E88" s="38">
        <f>I3+1</f>
        <v>2013</v>
      </c>
      <c r="F88" t="s">
        <v>107</v>
      </c>
      <c r="G88" s="8">
        <f>(C88/(E5*12))*1.12</f>
        <v>4.2119985268454583</v>
      </c>
      <c r="H88" s="43" t="s">
        <v>102</v>
      </c>
      <c r="I88" t="s">
        <v>103</v>
      </c>
    </row>
    <row r="90" spans="1:12" x14ac:dyDescent="0.25">
      <c r="B90" t="s">
        <v>94</v>
      </c>
    </row>
    <row r="91" spans="1:12" x14ac:dyDescent="0.25">
      <c r="B91" t="s">
        <v>43</v>
      </c>
      <c r="I91" t="s">
        <v>95</v>
      </c>
    </row>
    <row r="93" spans="1:12" x14ac:dyDescent="0.2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</row>
    <row r="95" spans="1:12" x14ac:dyDescent="0.25">
      <c r="B95" s="27"/>
    </row>
    <row r="96" spans="1:12" x14ac:dyDescent="0.25">
      <c r="B96" s="47"/>
    </row>
    <row r="98" spans="2:2" x14ac:dyDescent="0.25">
      <c r="B98" s="48"/>
    </row>
    <row r="99" spans="2:2" x14ac:dyDescent="0.25">
      <c r="B99" s="48"/>
    </row>
    <row r="100" spans="2:2" x14ac:dyDescent="0.25">
      <c r="B100" s="48"/>
    </row>
    <row r="101" spans="2:2" x14ac:dyDescent="0.25">
      <c r="B101" s="48"/>
    </row>
  </sheetData>
  <mergeCells count="84">
    <mergeCell ref="A93:L93"/>
    <mergeCell ref="I56:L56"/>
    <mergeCell ref="I57:L57"/>
    <mergeCell ref="I58:L58"/>
    <mergeCell ref="I59:L59"/>
    <mergeCell ref="I60:L60"/>
    <mergeCell ref="F56:H56"/>
    <mergeCell ref="F57:H57"/>
    <mergeCell ref="F58:H58"/>
    <mergeCell ref="F59:H59"/>
    <mergeCell ref="F60:H60"/>
    <mergeCell ref="B56:E56"/>
    <mergeCell ref="B57:E57"/>
    <mergeCell ref="B58:E58"/>
    <mergeCell ref="B59:E59"/>
    <mergeCell ref="B60:E60"/>
    <mergeCell ref="K46:L46"/>
    <mergeCell ref="B45:H45"/>
    <mergeCell ref="K45:L45"/>
    <mergeCell ref="B54:E54"/>
    <mergeCell ref="B55:E55"/>
    <mergeCell ref="F54:H54"/>
    <mergeCell ref="F55:H55"/>
    <mergeCell ref="I54:L54"/>
    <mergeCell ref="I55:L55"/>
    <mergeCell ref="B53:E53"/>
    <mergeCell ref="F53:H53"/>
    <mergeCell ref="I53:L53"/>
    <mergeCell ref="B52:E52"/>
    <mergeCell ref="F52:H52"/>
    <mergeCell ref="I52:L52"/>
    <mergeCell ref="K32:L32"/>
    <mergeCell ref="K33:L33"/>
    <mergeCell ref="K34:L34"/>
    <mergeCell ref="K35:L35"/>
    <mergeCell ref="B44:H44"/>
    <mergeCell ref="K44:L44"/>
    <mergeCell ref="K36:L36"/>
    <mergeCell ref="K37:L37"/>
    <mergeCell ref="K38:L38"/>
    <mergeCell ref="K39:L39"/>
    <mergeCell ref="K40:L40"/>
    <mergeCell ref="B43:H43"/>
    <mergeCell ref="K43:L43"/>
    <mergeCell ref="K41:L41"/>
    <mergeCell ref="K42:L42"/>
    <mergeCell ref="B40:H40"/>
    <mergeCell ref="K27:L27"/>
    <mergeCell ref="K28:L28"/>
    <mergeCell ref="K29:L29"/>
    <mergeCell ref="K30:L30"/>
    <mergeCell ref="K31:L31"/>
    <mergeCell ref="K26:L26"/>
    <mergeCell ref="A1:L1"/>
    <mergeCell ref="A2:L2"/>
    <mergeCell ref="A6:B6"/>
    <mergeCell ref="K25:L25"/>
    <mergeCell ref="K21:L21"/>
    <mergeCell ref="K22:L22"/>
    <mergeCell ref="K23:L23"/>
    <mergeCell ref="K24:L24"/>
    <mergeCell ref="A20:B20"/>
    <mergeCell ref="B21:H21"/>
    <mergeCell ref="B27:H27"/>
    <mergeCell ref="B28:H28"/>
    <mergeCell ref="B34:H34"/>
    <mergeCell ref="B35:H35"/>
    <mergeCell ref="B37:H37"/>
    <mergeCell ref="A65:E65"/>
    <mergeCell ref="B22:H22"/>
    <mergeCell ref="B23:H23"/>
    <mergeCell ref="B24:H24"/>
    <mergeCell ref="B25:H25"/>
    <mergeCell ref="B26:H26"/>
    <mergeCell ref="B29:H29"/>
    <mergeCell ref="B32:H32"/>
    <mergeCell ref="B33:H33"/>
    <mergeCell ref="B36:H36"/>
    <mergeCell ref="B39:H39"/>
    <mergeCell ref="B30:H30"/>
    <mergeCell ref="B31:H31"/>
    <mergeCell ref="B41:H41"/>
    <mergeCell ref="B42:H42"/>
    <mergeCell ref="B38:H38"/>
  </mergeCells>
  <pageMargins left="0.47244094488188981" right="0.11811023622047245" top="0.74803149606299213" bottom="1.39" header="0.39370078740157483" footer="0.31496062992125984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2020-11-13T06:57:44Z</dcterms:modified>
</cp:coreProperties>
</file>