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775" windowHeight="10950"/>
  </bookViews>
  <sheets>
    <sheet name="2015" sheetId="4" r:id="rId1"/>
  </sheets>
  <calcPr calcId="162913" calcOnSave="0"/>
</workbook>
</file>

<file path=xl/calcChain.xml><?xml version="1.0" encoding="utf-8"?>
<calcChain xmlns="http://schemas.openxmlformats.org/spreadsheetml/2006/main">
  <c r="G40" i="4" l="1"/>
  <c r="J54" i="4" l="1"/>
  <c r="G18" i="4"/>
  <c r="K35" i="4" l="1"/>
  <c r="K31" i="4" l="1"/>
  <c r="K27" i="4" l="1"/>
  <c r="K28" i="4" l="1"/>
  <c r="D40" i="4" l="1"/>
  <c r="B41" i="4" s="1"/>
  <c r="G16" i="4"/>
  <c r="G15" i="4"/>
  <c r="G14" i="4"/>
  <c r="G13" i="4"/>
  <c r="G7" i="4"/>
  <c r="I7" i="4" s="1"/>
  <c r="A19" i="4" s="1"/>
  <c r="B6" i="4"/>
  <c r="K26" i="4"/>
  <c r="J12" i="4" l="1"/>
  <c r="K24" i="4" l="1"/>
  <c r="K36" i="4" s="1"/>
  <c r="K37" i="4" l="1"/>
  <c r="K38" i="4" s="1"/>
</calcChain>
</file>

<file path=xl/sharedStrings.xml><?xml version="1.0" encoding="utf-8"?>
<sst xmlns="http://schemas.openxmlformats.org/spreadsheetml/2006/main" count="110" uniqueCount="81">
  <si>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</si>
  <si>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</si>
  <si>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</si>
  <si>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</si>
  <si>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</si>
  <si>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</si>
  <si>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</si>
  <si>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</si>
  <si>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</si>
  <si>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</si>
  <si>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</si>
  <si>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</si>
  <si>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</si>
  <si>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</si>
  <si>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</si>
  <si>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</si>
  <si>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</si>
  <si>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</si>
  <si>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</si>
  <si>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</si>
  <si>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Наименование мероприятий.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</si>
  <si>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</si>
  <si>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</si>
  <si>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</si>
  <si>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</si>
  <si>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</si>
  <si>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>ООО "УК "Альтернатива"</t>
  </si>
  <si>
    <t>году   управляющая  компания   предлагает   выполнить  за  счет  средств   текущего  ремонта</t>
  </si>
  <si>
    <t xml:space="preserve">  -  техническое освидетельствование лифта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</si>
  <si>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</si>
  <si>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</si>
  <si>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</si>
  <si>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</si>
  <si>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</si>
  <si>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</si>
  <si>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</si>
  <si>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</si>
  <si>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</si>
  <si>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99/5</t>
  </si>
  <si>
    <t xml:space="preserve">    рублей (</t>
  </si>
  <si>
    <t xml:space="preserve">Перерасход(+) или экономия (-) средств текущего ремонта общего имущества многоквартирного дома по </t>
  </si>
  <si>
    <t xml:space="preserve">  99/5  (</t>
  </si>
  <si>
    <t xml:space="preserve">1. В </t>
  </si>
  <si>
    <t>АН 99/5 (I)</t>
  </si>
  <si>
    <t xml:space="preserve">  по ул. Ал. Невского за 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</si>
  <si>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</si>
  <si>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Вывоз снега с придомовой территории в январе (13,60%)</t>
  </si>
  <si>
    <t>п./п.</t>
  </si>
  <si>
    <t>зим.</t>
  </si>
  <si>
    <t>п.м.</t>
  </si>
  <si>
    <t>Перерасход (+) или экономия (-) средств в 2014 году.</t>
  </si>
  <si>
    <t>Частичная чистка кровли.</t>
  </si>
  <si>
    <t>рейс.</t>
  </si>
  <si>
    <t>кв. 22 -</t>
  </si>
  <si>
    <t>Уборка снега с кровли.</t>
  </si>
  <si>
    <t>Вывоз снега с придомовой территории в марте (13,60%).</t>
  </si>
  <si>
    <t>Всего в 2015году:</t>
  </si>
  <si>
    <t>Накладные расходы:</t>
  </si>
  <si>
    <t>ИТОГО за 2015год:</t>
  </si>
  <si>
    <t>Утепление термошва (50%).</t>
  </si>
  <si>
    <t>Оформление подпорной стены (20,10%).</t>
  </si>
  <si>
    <t>Замена тамбурной двери.</t>
  </si>
  <si>
    <t>Изготовление и монтаж приямков цокольного этажа.</t>
  </si>
  <si>
    <t>Замена фотореле, ламп в светильниках уличного освещения(13,60%).</t>
  </si>
  <si>
    <t>Замена светильника, ремонт этажного эл. щита.</t>
  </si>
  <si>
    <t>Техническое освидетельствование лифта.</t>
  </si>
  <si>
    <t>Сброс снежных навесов с кровли и карнизов балконов.</t>
  </si>
  <si>
    <t>раб.</t>
  </si>
  <si>
    <t xml:space="preserve">  общего имущества многоквартирного дома следующие мероприятия (приблизительной стоимостью) :</t>
  </si>
  <si>
    <t xml:space="preserve">  -  вывоз снега с придомовой территории (вывоз сброшенного снега с кровли)</t>
  </si>
  <si>
    <t xml:space="preserve">  -  поверка (замена) счетчика ХВС</t>
  </si>
  <si>
    <t xml:space="preserve">  -  обслуживание ТП и кабельных линий</t>
  </si>
  <si>
    <t xml:space="preserve">  -  передача бесхозных эл. сети и ТП</t>
  </si>
  <si>
    <r>
      <t xml:space="preserve">  -  ремонт козырька над входом в подъезд (14 м</t>
    </r>
    <r>
      <rPr>
        <sz val="11"/>
        <color theme="1"/>
        <rFont val="Calibri"/>
        <family val="2"/>
        <charset val="204"/>
      </rPr>
      <t>²)</t>
    </r>
  </si>
  <si>
    <t xml:space="preserve">  -  устройство кафельной плитки в подъезде</t>
  </si>
  <si>
    <t xml:space="preserve">  -  сброс снега с кровли </t>
  </si>
  <si>
    <t>Вывоз снега с придомовой территории в декабре (16,23%).</t>
  </si>
  <si>
    <t>в том числе имеющие значительную задолженность:</t>
  </si>
  <si>
    <t xml:space="preserve">кв.5 - </t>
  </si>
  <si>
    <t>5.  В</t>
  </si>
  <si>
    <t xml:space="preserve">  -  замена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</si>
</sst>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4" fontId="1" fillId="0" borderId="0" xfId="0" applyNumberFormat="1" applyFont="1" applyFill="1"/>
    <xf numFmtId="0" fontId="0" fillId="0" borderId="10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NumberFormat="1" applyBorder="1" applyAlignment="1">
      <alignment horizontal="center"/>
    </xf>
    <xf numFmtId="0" fontId="8" fillId="0" borderId="0" xfId="0" applyFont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6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0" xfId="0" applyNumberFormat="1"/>
    <xf numFmtId="0" fontId="2" fillId="0" borderId="0" xfId="0" applyNumberFormat="1" applyFont="1" applyAlignment="1"/>
    <xf numFmtId="0" fontId="8" fillId="0" borderId="1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8" fillId="0" borderId="10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/>
    </xf>
    <xf numFmtId="4" fontId="8" fillId="0" borderId="0" xfId="0" applyNumberFormat="1" applyFont="1"/>
    <xf numFmtId="4" fontId="3" fillId="0" borderId="0" xfId="0" applyNumberFormat="1" applyFont="1" applyFill="1"/>
    <xf numFmtId="4" fontId="0" fillId="0" borderId="0" xfId="0" applyNumberFormat="1" applyFill="1"/>
    <xf numFmtId="0" fontId="8" fillId="0" borderId="0" xfId="0" applyFont="1" applyFill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8" xfId="0" applyNumberFormat="1" applyBorder="1"/>
    <xf numFmtId="0" fontId="0" fillId="0" borderId="0" xfId="0" applyFill="1" applyBorder="1" applyAlignment="1">
      <alignment horizontal="left"/>
    </xf>
    <xf numFmtId="4" fontId="9" fillId="0" borderId="0" xfId="0" applyNumberFormat="1" applyFont="1"/>
    <xf numFmtId="0" fontId="9" fillId="0" borderId="0" xfId="0" applyFont="1"/>
    <xf numFmtId="0" fontId="0" fillId="0" borderId="0" xfId="0" applyFill="1" applyBorder="1" applyAlignment="1">
      <alignment horizontal="left"/>
    </xf>
    <xf numFmtId="0" fontId="6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0" xfId="0" applyFill="1" applyAlignment="1">
      <alignment horizontal="left"/>
    </xf>
    <xf numFmtId="4" fontId="0" fillId="0" borderId="13" xfId="0" applyNumberFormat="1" applyBorder="1" applyAlignment="1"/>
    <xf numFmtId="4" fontId="0" fillId="0" borderId="15" xfId="0" applyNumberFormat="1" applyBorder="1" applyAlignment="1"/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4" fontId="8" fillId="0" borderId="8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16" zoomScale="70" zoomScaleNormal="70" workbookViewId="0">
      <selection activeCell="G41" sqref="G41"/>
    </sheetView>
  </sheetViews>
  <sheetFormatPr defaultRowHeight="15" x14ac:dyDescent="0.25"/>
  <cols>
    <col min="1" max="1" width="6" customWidth="1"/>
    <col min="2" max="2" width="9.140625" style="26" customWidth="1"/>
    <col min="3" max="3" width="10.85546875" style="26" customWidth="1"/>
    <col min="4" max="4" width="6.42578125" style="26" customWidth="1"/>
    <col min="5" max="5" width="9" style="26" customWidth="1"/>
    <col min="6" max="6" width="9.28515625" style="26" customWidth="1"/>
    <col min="7" max="7" width="12.5703125" style="26" customWidth="1"/>
    <col min="8" max="8" width="9.7109375" style="26" customWidth="1"/>
    <col min="9" max="9" width="7.140625" style="26" customWidth="1"/>
    <col min="10" max="10" width="13.5703125" style="26" customWidth="1"/>
    <col min="11" max="11" width="9.7109375" customWidth="1"/>
    <col min="12" max="12" width="4" customWidth="1"/>
    <col min="13" max="13" width="4.140625" customWidth="1"/>
  </cols>
  <sheetData>
    <row r="1" spans="1:12" ht="18.75" customHeight="1" x14ac:dyDescent="0.25">
      <c r="J1" s="63"/>
      <c r="K1" s="63" t="s">
        <v>43</v>
      </c>
      <c r="L1" s="63"/>
    </row>
    <row r="2" spans="1:12" ht="28.5" customHeight="1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8.75" x14ac:dyDescent="0.3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8.75" x14ac:dyDescent="0.3">
      <c r="A4" s="1"/>
      <c r="B4" s="55"/>
      <c r="C4" s="27"/>
      <c r="D4" s="28" t="s">
        <v>2</v>
      </c>
      <c r="E4" s="55" t="s">
        <v>38</v>
      </c>
      <c r="F4" s="29" t="s">
        <v>44</v>
      </c>
      <c r="G4" s="29"/>
      <c r="H4" s="29"/>
      <c r="I4" s="54">
        <v>2015</v>
      </c>
      <c r="J4" s="41" t="s">
        <v>21</v>
      </c>
    </row>
    <row r="5" spans="1:12" x14ac:dyDescent="0.25">
      <c r="I5"/>
      <c r="J5" s="40"/>
    </row>
    <row r="6" spans="1:12" ht="15.75" x14ac:dyDescent="0.25">
      <c r="A6" s="3" t="s">
        <v>42</v>
      </c>
      <c r="B6" s="30">
        <f>I4</f>
        <v>2015</v>
      </c>
      <c r="C6" s="26" t="s">
        <v>25</v>
      </c>
      <c r="D6" s="31" t="s">
        <v>41</v>
      </c>
      <c r="E6" s="32">
        <v>2217.5</v>
      </c>
      <c r="F6" s="26" t="s">
        <v>33</v>
      </c>
      <c r="I6"/>
      <c r="J6" s="40"/>
    </row>
    <row r="7" spans="1:12" ht="15.75" x14ac:dyDescent="0.25">
      <c r="A7" s="73">
        <v>1126072.3700000001</v>
      </c>
      <c r="B7" s="73"/>
      <c r="C7" s="33" t="s">
        <v>3</v>
      </c>
      <c r="F7" s="31"/>
      <c r="G7" s="47">
        <f>(A7-J8)</f>
        <v>992661.83000000007</v>
      </c>
      <c r="H7" s="30" t="s">
        <v>39</v>
      </c>
      <c r="I7" s="5">
        <f>(G7/A7)*100</f>
        <v>88.152578506122126</v>
      </c>
      <c r="J7" s="40" t="s">
        <v>4</v>
      </c>
    </row>
    <row r="8" spans="1:12" ht="18" customHeight="1" x14ac:dyDescent="0.25">
      <c r="A8" t="s">
        <v>5</v>
      </c>
      <c r="I8"/>
      <c r="J8" s="6">
        <v>133410.54</v>
      </c>
      <c r="K8" t="s">
        <v>6</v>
      </c>
    </row>
    <row r="9" spans="1:12" x14ac:dyDescent="0.25">
      <c r="A9" t="s">
        <v>77</v>
      </c>
      <c r="I9"/>
      <c r="J9" s="15"/>
    </row>
    <row r="10" spans="1:12" s="23" customFormat="1" x14ac:dyDescent="0.25">
      <c r="A10" s="18" t="s">
        <v>78</v>
      </c>
      <c r="B10" s="32">
        <v>15055.17</v>
      </c>
      <c r="C10" s="26" t="s">
        <v>11</v>
      </c>
      <c r="D10" s="26"/>
      <c r="E10" s="22" t="s">
        <v>53</v>
      </c>
      <c r="F10" s="32">
        <v>39109.800000000003</v>
      </c>
      <c r="G10" s="26" t="s">
        <v>11</v>
      </c>
      <c r="H10" s="26"/>
      <c r="I10" s="22"/>
      <c r="J10" s="19"/>
      <c r="K10"/>
    </row>
    <row r="11" spans="1:12" s="23" customFormat="1" x14ac:dyDescent="0.25">
      <c r="A11"/>
      <c r="B11" s="48"/>
      <c r="C11" s="26"/>
      <c r="D11" s="26"/>
      <c r="E11" s="26"/>
      <c r="F11" s="26"/>
      <c r="G11" s="26"/>
      <c r="H11" s="26"/>
      <c r="I11"/>
      <c r="J11" s="15"/>
      <c r="K11"/>
      <c r="L11"/>
    </row>
    <row r="12" spans="1:12" s="23" customFormat="1" ht="15.75" x14ac:dyDescent="0.25">
      <c r="A12" t="s">
        <v>36</v>
      </c>
      <c r="B12" s="26"/>
      <c r="C12" s="26"/>
      <c r="D12" s="26"/>
      <c r="E12" s="26"/>
      <c r="F12" s="26"/>
      <c r="G12" s="26"/>
      <c r="H12" s="26"/>
      <c r="I12"/>
      <c r="J12" s="20">
        <f>G13+G14+G15+G16</f>
        <v>133410.54</v>
      </c>
      <c r="K12" s="16"/>
      <c r="L12"/>
    </row>
    <row r="13" spans="1:12" x14ac:dyDescent="0.25">
      <c r="A13" s="7" t="s">
        <v>7</v>
      </c>
      <c r="B13" s="26" t="s">
        <v>8</v>
      </c>
      <c r="G13" s="20">
        <f>(J8*43.5/100)</f>
        <v>58033.584900000002</v>
      </c>
      <c r="H13" s="26" t="s">
        <v>11</v>
      </c>
      <c r="I13"/>
      <c r="J13" s="40"/>
    </row>
    <row r="14" spans="1:12" x14ac:dyDescent="0.25">
      <c r="A14" s="7" t="s">
        <v>7</v>
      </c>
      <c r="B14" s="26" t="s">
        <v>9</v>
      </c>
      <c r="G14" s="20">
        <f>(J8*36.6/100)</f>
        <v>48828.257640000003</v>
      </c>
      <c r="H14" s="26" t="s">
        <v>11</v>
      </c>
      <c r="I14"/>
      <c r="J14" s="40"/>
    </row>
    <row r="15" spans="1:12" x14ac:dyDescent="0.25">
      <c r="A15" s="7" t="s">
        <v>7</v>
      </c>
      <c r="B15" s="26" t="s">
        <v>10</v>
      </c>
      <c r="G15" s="20">
        <f>(J8*12.5/100)</f>
        <v>16676.317500000001</v>
      </c>
      <c r="H15" s="26" t="s">
        <v>11</v>
      </c>
      <c r="I15"/>
      <c r="J15" s="40"/>
      <c r="K15" s="4"/>
      <c r="L15" s="11"/>
    </row>
    <row r="16" spans="1:12" x14ac:dyDescent="0.25">
      <c r="A16" s="7" t="s">
        <v>7</v>
      </c>
      <c r="B16" s="26" t="s">
        <v>14</v>
      </c>
      <c r="G16" s="20">
        <f>(J8*7.4/100)</f>
        <v>9872.379960000002</v>
      </c>
      <c r="H16" s="26" t="s">
        <v>11</v>
      </c>
      <c r="I16"/>
      <c r="J16" s="40"/>
    </row>
    <row r="17" spans="1:13" x14ac:dyDescent="0.25">
      <c r="G17" s="34"/>
    </row>
    <row r="18" spans="1:13" x14ac:dyDescent="0.25">
      <c r="A18" s="8" t="s">
        <v>12</v>
      </c>
      <c r="G18" s="20">
        <f>E6*4.74*12</f>
        <v>126131.40000000001</v>
      </c>
      <c r="H18" s="26" t="s">
        <v>13</v>
      </c>
    </row>
    <row r="19" spans="1:13" ht="24.75" customHeight="1" thickBot="1" x14ac:dyDescent="0.3">
      <c r="A19" s="78">
        <f>(G18*I7/100)</f>
        <v>111188.08140587094</v>
      </c>
      <c r="B19" s="78"/>
      <c r="C19" s="26" t="s">
        <v>15</v>
      </c>
    </row>
    <row r="20" spans="1:13" x14ac:dyDescent="0.25">
      <c r="A20" s="9" t="s">
        <v>2</v>
      </c>
      <c r="B20" s="98" t="s">
        <v>20</v>
      </c>
      <c r="C20" s="99"/>
      <c r="D20" s="99"/>
      <c r="E20" s="99"/>
      <c r="F20" s="99"/>
      <c r="G20" s="99"/>
      <c r="H20" s="100"/>
      <c r="I20" s="35" t="s">
        <v>19</v>
      </c>
      <c r="J20" s="36" t="s">
        <v>18</v>
      </c>
      <c r="K20" s="74" t="s">
        <v>16</v>
      </c>
      <c r="L20" s="75"/>
    </row>
    <row r="21" spans="1:13" ht="15.75" thickBot="1" x14ac:dyDescent="0.3">
      <c r="A21" s="10" t="s">
        <v>47</v>
      </c>
      <c r="B21" s="92"/>
      <c r="C21" s="93"/>
      <c r="D21" s="93"/>
      <c r="E21" s="93"/>
      <c r="F21" s="93"/>
      <c r="G21" s="93"/>
      <c r="H21" s="94"/>
      <c r="I21" s="37" t="s">
        <v>48</v>
      </c>
      <c r="J21" s="38"/>
      <c r="K21" s="76" t="s">
        <v>17</v>
      </c>
      <c r="L21" s="77"/>
    </row>
    <row r="22" spans="1:13" ht="15.75" thickBot="1" x14ac:dyDescent="0.3">
      <c r="A22" s="12"/>
      <c r="B22" s="95" t="s">
        <v>50</v>
      </c>
      <c r="C22" s="96"/>
      <c r="D22" s="96"/>
      <c r="E22" s="96"/>
      <c r="F22" s="96"/>
      <c r="G22" s="96"/>
      <c r="H22" s="97"/>
      <c r="I22" s="39"/>
      <c r="J22" s="39"/>
      <c r="K22" s="90">
        <v>111241.1</v>
      </c>
      <c r="L22" s="91"/>
    </row>
    <row r="23" spans="1:13" ht="15" customHeight="1" x14ac:dyDescent="0.25">
      <c r="A23" s="13">
        <v>1</v>
      </c>
      <c r="B23" s="80" t="s">
        <v>51</v>
      </c>
      <c r="C23" s="66"/>
      <c r="D23" s="66"/>
      <c r="E23" s="66"/>
      <c r="F23" s="66"/>
      <c r="G23" s="66"/>
      <c r="H23" s="66"/>
      <c r="I23" s="13" t="s">
        <v>49</v>
      </c>
      <c r="J23" s="43">
        <v>28</v>
      </c>
      <c r="K23" s="70">
        <v>1680</v>
      </c>
      <c r="L23" s="71"/>
    </row>
    <row r="24" spans="1:13" ht="15" customHeight="1" x14ac:dyDescent="0.25">
      <c r="A24" s="13">
        <v>2</v>
      </c>
      <c r="B24" s="84" t="s">
        <v>46</v>
      </c>
      <c r="C24" s="105"/>
      <c r="D24" s="105"/>
      <c r="E24" s="105"/>
      <c r="F24" s="105"/>
      <c r="G24" s="105"/>
      <c r="H24" s="86"/>
      <c r="I24" s="44" t="s">
        <v>52</v>
      </c>
      <c r="J24" s="44">
        <v>23</v>
      </c>
      <c r="K24" s="106">
        <f>69000*0.136</f>
        <v>9384</v>
      </c>
      <c r="L24" s="107"/>
    </row>
    <row r="25" spans="1:13" ht="15" customHeight="1" x14ac:dyDescent="0.25">
      <c r="A25" s="13">
        <v>3</v>
      </c>
      <c r="B25" s="84" t="s">
        <v>54</v>
      </c>
      <c r="C25" s="85"/>
      <c r="D25" s="85"/>
      <c r="E25" s="85"/>
      <c r="F25" s="85"/>
      <c r="G25" s="85"/>
      <c r="H25" s="86"/>
      <c r="I25" s="13" t="s">
        <v>45</v>
      </c>
      <c r="J25" s="42">
        <v>420.1</v>
      </c>
      <c r="K25" s="103">
        <v>8100</v>
      </c>
      <c r="L25" s="104"/>
    </row>
    <row r="26" spans="1:13" ht="15" customHeight="1" x14ac:dyDescent="0.25">
      <c r="A26" s="13">
        <v>4</v>
      </c>
      <c r="B26" s="84" t="s">
        <v>55</v>
      </c>
      <c r="C26" s="105"/>
      <c r="D26" s="105"/>
      <c r="E26" s="105"/>
      <c r="F26" s="105"/>
      <c r="G26" s="105"/>
      <c r="H26" s="86"/>
      <c r="I26" s="51" t="s">
        <v>52</v>
      </c>
      <c r="J26" s="42">
        <v>21</v>
      </c>
      <c r="K26" s="106">
        <f>63000*0.136</f>
        <v>8568</v>
      </c>
      <c r="L26" s="107"/>
      <c r="M26" s="45"/>
    </row>
    <row r="27" spans="1:13" ht="15" customHeight="1" x14ac:dyDescent="0.25">
      <c r="A27" s="13">
        <v>5</v>
      </c>
      <c r="B27" s="80" t="s">
        <v>59</v>
      </c>
      <c r="C27" s="89"/>
      <c r="D27" s="89"/>
      <c r="E27" s="89"/>
      <c r="F27" s="89"/>
      <c r="G27" s="89"/>
      <c r="H27" s="81"/>
      <c r="I27" s="13" t="s">
        <v>37</v>
      </c>
      <c r="J27" s="21">
        <v>1</v>
      </c>
      <c r="K27" s="87">
        <f>57600*0.5</f>
        <v>28800</v>
      </c>
      <c r="L27" s="88"/>
      <c r="M27" s="50"/>
    </row>
    <row r="28" spans="1:13" ht="15" customHeight="1" x14ac:dyDescent="0.25">
      <c r="A28" s="13">
        <v>6</v>
      </c>
      <c r="B28" s="80" t="s">
        <v>60</v>
      </c>
      <c r="C28" s="89"/>
      <c r="D28" s="89"/>
      <c r="E28" s="89"/>
      <c r="F28" s="89"/>
      <c r="G28" s="89"/>
      <c r="H28" s="81"/>
      <c r="I28" s="13" t="s">
        <v>37</v>
      </c>
      <c r="J28" s="13">
        <v>1</v>
      </c>
      <c r="K28" s="82">
        <f>23499*0.201</f>
        <v>4723.299</v>
      </c>
      <c r="L28" s="83"/>
      <c r="M28" s="52"/>
    </row>
    <row r="29" spans="1:13" ht="15" customHeight="1" x14ac:dyDescent="0.25">
      <c r="A29" s="13">
        <v>7</v>
      </c>
      <c r="B29" s="67" t="s">
        <v>61</v>
      </c>
      <c r="C29" s="79"/>
      <c r="D29" s="79"/>
      <c r="E29" s="79"/>
      <c r="F29" s="79"/>
      <c r="G29" s="79"/>
      <c r="H29" s="69"/>
      <c r="I29" s="13" t="s">
        <v>37</v>
      </c>
      <c r="J29" s="21">
        <v>1</v>
      </c>
      <c r="K29" s="87">
        <v>31702</v>
      </c>
      <c r="L29" s="88"/>
    </row>
    <row r="30" spans="1:13" ht="15" customHeight="1" x14ac:dyDescent="0.25">
      <c r="A30" s="13">
        <v>8</v>
      </c>
      <c r="B30" s="80" t="s">
        <v>62</v>
      </c>
      <c r="C30" s="66"/>
      <c r="D30" s="66"/>
      <c r="E30" s="66"/>
      <c r="F30" s="66"/>
      <c r="G30" s="66"/>
      <c r="H30" s="81"/>
      <c r="I30" s="13" t="s">
        <v>37</v>
      </c>
      <c r="J30" s="21">
        <v>2</v>
      </c>
      <c r="K30" s="87">
        <v>7784.1</v>
      </c>
      <c r="L30" s="88"/>
    </row>
    <row r="31" spans="1:13" ht="15" customHeight="1" x14ac:dyDescent="0.25">
      <c r="A31" s="13">
        <v>9</v>
      </c>
      <c r="B31" s="84" t="s">
        <v>63</v>
      </c>
      <c r="C31" s="85"/>
      <c r="D31" s="85"/>
      <c r="E31" s="85"/>
      <c r="F31" s="85"/>
      <c r="G31" s="85"/>
      <c r="H31" s="86"/>
      <c r="I31" s="51" t="s">
        <v>37</v>
      </c>
      <c r="J31" s="42">
        <v>5</v>
      </c>
      <c r="K31" s="101">
        <f>885*0.136</f>
        <v>120.36000000000001</v>
      </c>
      <c r="L31" s="102"/>
    </row>
    <row r="32" spans="1:13" ht="15" customHeight="1" x14ac:dyDescent="0.25">
      <c r="A32" s="13">
        <v>10</v>
      </c>
      <c r="B32" s="80" t="s">
        <v>65</v>
      </c>
      <c r="C32" s="66"/>
      <c r="D32" s="66"/>
      <c r="E32" s="66"/>
      <c r="F32" s="66"/>
      <c r="G32" s="66"/>
      <c r="H32" s="81"/>
      <c r="I32" s="13" t="s">
        <v>37</v>
      </c>
      <c r="J32" s="13">
        <v>1</v>
      </c>
      <c r="K32" s="70">
        <v>6500</v>
      </c>
      <c r="L32" s="71"/>
    </row>
    <row r="33" spans="1:13" ht="15" customHeight="1" x14ac:dyDescent="0.25">
      <c r="A33" s="13">
        <v>11</v>
      </c>
      <c r="B33" s="80" t="s">
        <v>64</v>
      </c>
      <c r="C33" s="66"/>
      <c r="D33" s="66"/>
      <c r="E33" s="66"/>
      <c r="F33" s="66"/>
      <c r="G33" s="66"/>
      <c r="H33" s="81"/>
      <c r="I33" s="13" t="s">
        <v>37</v>
      </c>
      <c r="J33" s="21">
        <v>2</v>
      </c>
      <c r="K33" s="70">
        <v>164</v>
      </c>
      <c r="L33" s="71"/>
      <c r="M33" s="53"/>
    </row>
    <row r="34" spans="1:13" ht="15" customHeight="1" x14ac:dyDescent="0.25">
      <c r="A34" s="13">
        <v>12</v>
      </c>
      <c r="B34" s="84" t="s">
        <v>66</v>
      </c>
      <c r="C34" s="105"/>
      <c r="D34" s="105"/>
      <c r="E34" s="105"/>
      <c r="F34" s="105"/>
      <c r="G34" s="105"/>
      <c r="H34" s="86"/>
      <c r="I34" s="42" t="s">
        <v>67</v>
      </c>
      <c r="J34" s="42">
        <v>1</v>
      </c>
      <c r="K34" s="101">
        <v>3472.17</v>
      </c>
      <c r="L34" s="102"/>
    </row>
    <row r="35" spans="1:13" ht="15" customHeight="1" x14ac:dyDescent="0.25">
      <c r="A35" s="13">
        <v>13</v>
      </c>
      <c r="B35" s="84" t="s">
        <v>76</v>
      </c>
      <c r="C35" s="105"/>
      <c r="D35" s="105"/>
      <c r="E35" s="105"/>
      <c r="F35" s="105"/>
      <c r="G35" s="105"/>
      <c r="H35" s="86"/>
      <c r="I35" s="42" t="s">
        <v>52</v>
      </c>
      <c r="J35" s="42">
        <v>16</v>
      </c>
      <c r="K35" s="101">
        <f>51200*0.1623</f>
        <v>8309.76</v>
      </c>
      <c r="L35" s="102"/>
    </row>
    <row r="36" spans="1:13" ht="15" customHeight="1" x14ac:dyDescent="0.25">
      <c r="A36" s="13"/>
      <c r="B36" s="67" t="s">
        <v>56</v>
      </c>
      <c r="C36" s="68"/>
      <c r="D36" s="68"/>
      <c r="E36" s="68"/>
      <c r="F36" s="68"/>
      <c r="G36" s="68"/>
      <c r="H36" s="68"/>
      <c r="I36" s="13"/>
      <c r="J36" s="24"/>
      <c r="K36" s="87">
        <f>SUM(K23:L35)</f>
        <v>119307.689</v>
      </c>
      <c r="L36" s="88"/>
      <c r="M36" s="53"/>
    </row>
    <row r="37" spans="1:13" ht="15" customHeight="1" x14ac:dyDescent="0.25">
      <c r="A37" s="13"/>
      <c r="B37" s="80" t="s">
        <v>57</v>
      </c>
      <c r="C37" s="66"/>
      <c r="D37" s="66"/>
      <c r="E37" s="66"/>
      <c r="F37" s="66"/>
      <c r="G37" s="66"/>
      <c r="H37" s="66"/>
      <c r="I37" s="13"/>
      <c r="J37" s="24"/>
      <c r="K37" s="87">
        <f>K36*0.14</f>
        <v>16703.07646</v>
      </c>
      <c r="L37" s="88"/>
    </row>
    <row r="38" spans="1:13" ht="15" customHeight="1" thickBot="1" x14ac:dyDescent="0.3">
      <c r="A38" s="56"/>
      <c r="B38" s="110" t="s">
        <v>58</v>
      </c>
      <c r="C38" s="111"/>
      <c r="D38" s="111"/>
      <c r="E38" s="111"/>
      <c r="F38" s="111"/>
      <c r="G38" s="111"/>
      <c r="H38" s="112"/>
      <c r="I38" s="57"/>
      <c r="J38" s="58"/>
      <c r="K38" s="108">
        <f>SUM(K36:L37)</f>
        <v>136010.76546</v>
      </c>
      <c r="L38" s="109"/>
    </row>
    <row r="39" spans="1:13" ht="15" customHeight="1" x14ac:dyDescent="0.25">
      <c r="A39" t="s">
        <v>40</v>
      </c>
      <c r="B39"/>
      <c r="C39"/>
      <c r="D39"/>
      <c r="E39"/>
      <c r="F39"/>
      <c r="G39"/>
      <c r="H39"/>
      <c r="I39"/>
      <c r="J39" s="40"/>
    </row>
    <row r="40" spans="1:13" ht="15" customHeight="1" x14ac:dyDescent="0.25">
      <c r="A40" t="s">
        <v>22</v>
      </c>
      <c r="B40"/>
      <c r="C40"/>
      <c r="D40" s="2">
        <f>I4</f>
        <v>2015</v>
      </c>
      <c r="E40" t="s">
        <v>23</v>
      </c>
      <c r="F40"/>
      <c r="G40" s="14">
        <f>K38+K22-G18</f>
        <v>121120.46545999999</v>
      </c>
      <c r="H40" t="s">
        <v>24</v>
      </c>
      <c r="I40"/>
      <c r="J40" s="40"/>
    </row>
    <row r="41" spans="1:13" ht="15" customHeight="1" x14ac:dyDescent="0.25">
      <c r="A41" s="64" t="s">
        <v>79</v>
      </c>
      <c r="B41" s="51">
        <f>D40+1</f>
        <v>2016</v>
      </c>
      <c r="C41" s="49" t="s">
        <v>27</v>
      </c>
      <c r="D41" s="49"/>
      <c r="E41" s="49"/>
      <c r="F41" s="49"/>
      <c r="G41" s="49"/>
      <c r="H41" s="49"/>
      <c r="I41" s="25"/>
      <c r="J41" s="25"/>
      <c r="K41" s="25"/>
      <c r="L41" s="25"/>
    </row>
    <row r="42" spans="1:13" ht="15" customHeight="1" x14ac:dyDescent="0.25">
      <c r="A42" s="59" t="s">
        <v>68</v>
      </c>
      <c r="I42"/>
      <c r="J42" s="2"/>
    </row>
    <row r="43" spans="1:13" ht="15" customHeight="1" x14ac:dyDescent="0.25">
      <c r="A43" s="62" t="s">
        <v>69</v>
      </c>
      <c r="B43" s="49"/>
      <c r="C43" s="49"/>
      <c r="D43" s="49"/>
      <c r="E43" s="49"/>
      <c r="F43" s="49"/>
      <c r="G43" s="49"/>
      <c r="H43" s="49"/>
      <c r="I43" s="25"/>
      <c r="J43" s="46">
        <v>25000</v>
      </c>
      <c r="K43" s="25" t="s">
        <v>11</v>
      </c>
      <c r="L43" s="25"/>
    </row>
    <row r="44" spans="1:13" ht="15" customHeight="1" x14ac:dyDescent="0.25">
      <c r="A44" s="62" t="s">
        <v>75</v>
      </c>
      <c r="B44" s="49"/>
      <c r="C44" s="49"/>
      <c r="D44" s="49"/>
      <c r="E44" s="49"/>
      <c r="F44" s="49"/>
      <c r="G44" s="49"/>
      <c r="H44" s="49"/>
      <c r="I44" s="25"/>
      <c r="J44" s="46">
        <v>10000</v>
      </c>
      <c r="K44" s="25" t="s">
        <v>11</v>
      </c>
      <c r="L44" s="25"/>
    </row>
    <row r="45" spans="1:13" ht="15" customHeight="1" x14ac:dyDescent="0.25">
      <c r="A45" s="62" t="s">
        <v>28</v>
      </c>
      <c r="B45" s="49"/>
      <c r="C45" s="49"/>
      <c r="D45" s="49"/>
      <c r="E45" s="49"/>
      <c r="F45" s="49"/>
      <c r="G45" s="49"/>
      <c r="H45" s="49"/>
      <c r="I45" s="25"/>
      <c r="J45" s="46">
        <v>6500</v>
      </c>
      <c r="K45" s="25" t="s">
        <v>11</v>
      </c>
      <c r="L45" s="25"/>
    </row>
    <row r="46" spans="1:13" ht="15" customHeight="1" x14ac:dyDescent="0.25">
      <c r="A46" s="62" t="s">
        <v>29</v>
      </c>
      <c r="B46" s="49"/>
      <c r="C46" s="49"/>
      <c r="D46" s="49"/>
      <c r="E46" s="49"/>
      <c r="F46" s="49"/>
      <c r="G46" s="49"/>
      <c r="H46" s="49"/>
      <c r="I46" s="25"/>
      <c r="J46" s="46">
        <v>1200</v>
      </c>
      <c r="K46" s="25" t="s">
        <v>11</v>
      </c>
      <c r="L46" s="25"/>
    </row>
    <row r="47" spans="1:13" ht="15" customHeight="1" x14ac:dyDescent="0.25">
      <c r="A47" s="62" t="s">
        <v>70</v>
      </c>
      <c r="B47" s="49"/>
      <c r="C47" s="49"/>
      <c r="D47" s="49"/>
      <c r="E47" s="49"/>
      <c r="F47" s="49"/>
      <c r="G47" s="49"/>
      <c r="H47" s="49"/>
      <c r="I47" s="25"/>
      <c r="J47" s="46">
        <v>20000</v>
      </c>
      <c r="K47" s="25" t="s">
        <v>11</v>
      </c>
      <c r="L47" s="25"/>
    </row>
    <row r="48" spans="1:13" ht="15" customHeight="1" x14ac:dyDescent="0.25">
      <c r="A48" s="62" t="s">
        <v>71</v>
      </c>
      <c r="B48" s="49"/>
      <c r="C48" s="49"/>
      <c r="D48" s="49"/>
      <c r="E48" s="49"/>
      <c r="F48" s="49"/>
      <c r="G48" s="49"/>
      <c r="H48" s="49"/>
      <c r="I48" s="25"/>
      <c r="J48" s="46">
        <v>15000</v>
      </c>
      <c r="K48" s="25" t="s">
        <v>11</v>
      </c>
      <c r="L48" s="25"/>
    </row>
    <row r="49" spans="1:13" ht="15" customHeight="1" x14ac:dyDescent="0.25">
      <c r="A49" s="62" t="s">
        <v>72</v>
      </c>
      <c r="B49" s="49"/>
      <c r="C49" s="49"/>
      <c r="D49" s="49"/>
      <c r="E49" s="49"/>
      <c r="F49" s="49"/>
      <c r="G49" s="49"/>
      <c r="H49" s="49"/>
      <c r="I49" s="25"/>
      <c r="J49" s="46">
        <v>12000</v>
      </c>
      <c r="K49" s="25" t="s">
        <v>11</v>
      </c>
      <c r="L49" s="25"/>
    </row>
    <row r="50" spans="1:13" ht="15" customHeight="1" x14ac:dyDescent="0.25">
      <c r="A50" s="62" t="s">
        <v>30</v>
      </c>
      <c r="B50" s="49"/>
      <c r="C50" s="49"/>
      <c r="D50" s="49"/>
      <c r="E50" s="49"/>
      <c r="F50" s="49"/>
      <c r="G50" s="49"/>
      <c r="H50" s="49"/>
      <c r="I50" s="25"/>
      <c r="J50" s="46">
        <v>20000</v>
      </c>
      <c r="K50" s="25" t="s">
        <v>11</v>
      </c>
      <c r="L50" s="25"/>
    </row>
    <row r="51" spans="1:13" ht="15" customHeight="1" x14ac:dyDescent="0.25">
      <c r="A51" s="62" t="s">
        <v>73</v>
      </c>
      <c r="B51" s="49"/>
      <c r="C51" s="49"/>
      <c r="D51" s="49"/>
      <c r="E51" s="49"/>
      <c r="F51" s="49"/>
      <c r="G51" s="49"/>
      <c r="H51" s="49"/>
      <c r="I51" s="25"/>
      <c r="J51" s="46">
        <v>25000</v>
      </c>
      <c r="K51" s="25" t="s">
        <v>11</v>
      </c>
      <c r="L51" s="25"/>
    </row>
    <row r="52" spans="1:13" s="25" customFormat="1" ht="15" customHeight="1" x14ac:dyDescent="0.25">
      <c r="A52" s="62" t="s">
        <v>74</v>
      </c>
      <c r="B52" s="49"/>
      <c r="C52" s="49"/>
      <c r="D52" s="49"/>
      <c r="E52" s="49"/>
      <c r="F52" s="49"/>
      <c r="G52" s="49"/>
      <c r="H52" s="49"/>
      <c r="J52" s="46">
        <v>150000</v>
      </c>
      <c r="K52" s="25" t="s">
        <v>11</v>
      </c>
      <c r="M52"/>
    </row>
    <row r="53" spans="1:13" x14ac:dyDescent="0.25">
      <c r="A53" s="65" t="s">
        <v>80</v>
      </c>
      <c r="B53" s="49"/>
      <c r="C53" s="49"/>
      <c r="D53" s="49"/>
      <c r="E53" s="49"/>
      <c r="F53" s="49"/>
      <c r="G53" s="49"/>
      <c r="H53" s="49"/>
      <c r="I53" s="25"/>
      <c r="J53" s="46">
        <v>50000</v>
      </c>
      <c r="K53" s="25" t="s">
        <v>11</v>
      </c>
      <c r="L53" s="25"/>
    </row>
    <row r="54" spans="1:13" s="25" customFormat="1" ht="15" customHeight="1" x14ac:dyDescent="0.25">
      <c r="A54" s="17" t="s">
        <v>31</v>
      </c>
      <c r="B54" s="49"/>
      <c r="C54" s="49"/>
      <c r="D54" s="49"/>
      <c r="E54" s="49"/>
      <c r="F54" s="49"/>
      <c r="G54" s="49"/>
      <c r="H54" s="49"/>
      <c r="J54" s="60">
        <f>SUM(J43:J53)</f>
        <v>334700</v>
      </c>
      <c r="K54" s="61" t="s">
        <v>32</v>
      </c>
    </row>
    <row r="55" spans="1:13" ht="15" customHeight="1" x14ac:dyDescent="0.25">
      <c r="B55" s="49"/>
      <c r="C55" s="49"/>
      <c r="D55" s="49"/>
      <c r="E55" s="49"/>
      <c r="F55" s="49"/>
      <c r="G55" s="49"/>
      <c r="H55" s="49"/>
      <c r="I55" s="25"/>
      <c r="J55" s="25"/>
      <c r="K55" s="25"/>
      <c r="L55" s="25"/>
      <c r="M55" s="25"/>
    </row>
    <row r="56" spans="1:13" ht="27.75" customHeight="1" x14ac:dyDescent="0.25">
      <c r="B56" s="49" t="s">
        <v>34</v>
      </c>
      <c r="C56" s="49"/>
      <c r="D56" s="49"/>
      <c r="E56" s="49"/>
      <c r="F56" s="49"/>
      <c r="G56" s="49"/>
      <c r="H56" s="49"/>
      <c r="I56" s="25"/>
      <c r="J56" s="25"/>
      <c r="K56" s="25"/>
      <c r="L56" s="25"/>
    </row>
    <row r="57" spans="1:13" x14ac:dyDescent="0.25">
      <c r="B57" s="49" t="s">
        <v>26</v>
      </c>
      <c r="C57" s="49"/>
      <c r="D57" s="49"/>
      <c r="E57" s="49"/>
      <c r="F57" s="49"/>
      <c r="G57" s="49"/>
      <c r="H57" s="49"/>
      <c r="I57" s="25" t="s">
        <v>35</v>
      </c>
      <c r="J57" s="25"/>
      <c r="K57" s="25"/>
      <c r="L57" s="25"/>
    </row>
    <row r="58" spans="1:13" x14ac:dyDescent="0.25">
      <c r="K58" s="63" t="s">
        <v>43</v>
      </c>
    </row>
  </sheetData>
  <mergeCells count="42">
    <mergeCell ref="B35:H35"/>
    <mergeCell ref="K35:L35"/>
    <mergeCell ref="K38:L38"/>
    <mergeCell ref="B37:H37"/>
    <mergeCell ref="B38:H38"/>
    <mergeCell ref="B36:H36"/>
    <mergeCell ref="K36:L36"/>
    <mergeCell ref="K37:L37"/>
    <mergeCell ref="B29:H29"/>
    <mergeCell ref="B30:H30"/>
    <mergeCell ref="B28:H28"/>
    <mergeCell ref="K28:L28"/>
    <mergeCell ref="K29:L29"/>
    <mergeCell ref="K30:L30"/>
    <mergeCell ref="B34:H34"/>
    <mergeCell ref="K34:L34"/>
    <mergeCell ref="B31:H31"/>
    <mergeCell ref="K31:L31"/>
    <mergeCell ref="B32:H32"/>
    <mergeCell ref="K32:L32"/>
    <mergeCell ref="B33:H33"/>
    <mergeCell ref="K33:L33"/>
    <mergeCell ref="B21:H21"/>
    <mergeCell ref="K21:L21"/>
    <mergeCell ref="B22:H22"/>
    <mergeCell ref="K22:L22"/>
    <mergeCell ref="B27:H27"/>
    <mergeCell ref="K27:L27"/>
    <mergeCell ref="B23:H23"/>
    <mergeCell ref="K23:L23"/>
    <mergeCell ref="B24:H24"/>
    <mergeCell ref="K24:L24"/>
    <mergeCell ref="B25:H25"/>
    <mergeCell ref="K25:L25"/>
    <mergeCell ref="B26:H26"/>
    <mergeCell ref="K26:L26"/>
    <mergeCell ref="A2:L2"/>
    <mergeCell ref="A3:L3"/>
    <mergeCell ref="A19:B19"/>
    <mergeCell ref="A7:B7"/>
    <mergeCell ref="B20:H20"/>
    <mergeCell ref="K20:L20"/>
  </mergeCells>
  <pageMargins left="0.42" right="0.17" top="0.21" bottom="0.25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2020-11-13T07:07:11Z</dcterms:modified>
</cp:coreProperties>
</file>