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G102" i="1"/>
  <c r="F102" i="1"/>
  <c r="D102" i="1"/>
  <c r="J101" i="1"/>
  <c r="J96" i="1"/>
  <c r="J95" i="1"/>
  <c r="A100" i="1"/>
  <c r="A99" i="1"/>
  <c r="A96" i="1"/>
  <c r="A95" i="1"/>
  <c r="G94" i="1"/>
  <c r="D94" i="1"/>
  <c r="A94" i="1"/>
  <c r="K94" i="1"/>
  <c r="A113" i="1" l="1"/>
  <c r="A119" i="1"/>
  <c r="A123" i="1"/>
  <c r="A118" i="1"/>
  <c r="A114" i="1"/>
  <c r="F110" i="1"/>
  <c r="A117" i="1"/>
  <c r="D118" i="1"/>
  <c r="A120" i="1"/>
  <c r="A124" i="1"/>
  <c r="A110" i="1"/>
  <c r="A111" i="1"/>
  <c r="A115" i="1"/>
  <c r="F118" i="1"/>
  <c r="A121" i="1"/>
  <c r="A125" i="1"/>
  <c r="A104" i="1"/>
  <c r="D110" i="1"/>
  <c r="A112" i="1"/>
  <c r="A141" i="1"/>
  <c r="F94" i="1"/>
  <c r="A97" i="1"/>
  <c r="A10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<sst xmlns="http://schemas.openxmlformats.org/spreadsheetml/2006/main" count="551" uniqueCount="201">
  <si>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</si>
  <si>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</si>
  <si>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</si>
  <si>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</si>
  <si>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</si>
  <si>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</si>
  <si>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</si>
  <si>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</si>
  <si>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</si>
  <si>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</si>
  <si>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</si>
  <si>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</si>
  <si>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</si>
  <si>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</si>
  <si>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</si>
  <si>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</si>
  <si>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</si>
  <si>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</si>
  <si>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</si>
  <si>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</si>
  <si>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</si>
  <si>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</si>
  <si>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</si>
  <si>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</si>
  <si>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</si>
  <si>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</si>
  <si>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</si>
  <si>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</si>
  <si>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</si>
  <si>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</si>
  <si>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</si>
  <si>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</si>
  <si>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</si>
  <si>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</si>
  <si>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</si>
  <si>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</si>
  <si>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</si>
  <si>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</si>
  <si>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</si>
  <si>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</si>
  <si>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</si>
  <si>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</si>
  <si>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</si>
  <si>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</si>
  <si>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</si>
  <si>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</si>
  <si>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</si>
  <si>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</si>
  <si>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</si>
  <si>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</si>
  <si>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</si>
  <si>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</si>
  <si>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</si>
  <si>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</si>
  <si>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</si>
  <si>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</si>
  <si>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</si>
  <si>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</si>
  <si>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</si>
  <si>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</si>
  <si>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</si>
  <si>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</si>
  <si>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</si>
  <si>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</si>
  <si>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</si>
  <si>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</si>
  <si>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</si>
  <si>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</si>
  <si>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</si>
  <si>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</si>
  <si>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</si>
  <si>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</si>
  <si>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</si>
  <si>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</si>
  <si>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</si>
  <si>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</si>
  <si>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</si>
  <si>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</si>
  <si>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</si>
  <si>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</si>
  <si>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</si>
  <si>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</si>
  <si>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</si>
  <si>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</si>
  <si>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</si>
  <si>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</si>
  <si>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</si>
  <si>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</si>
  <si>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</si>
  <si>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</si>
  <si>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</si>
  <si>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</si>
  <si>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</si>
  <si>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</si>
  <si>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</si>
  <si>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</si>
  <si>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</si>
  <si>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</si>
  <si>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</si>
  <si>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</si>
  <si>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</si>
  <si>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</si>
  <si>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</si>
  <si>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</si>
  <si>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</si>
  <si>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</si>
  <si>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</si>
  <si>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</si>
  <si>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</si>
  <si>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</si>
  <si>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</si>
  <si>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</si>
  <si>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</si>
  <si>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</si>
  <si>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</si>
  <si>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</si>
  <si>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</si>
  <si>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</si>
  <si>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</si>
  <si>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</si>
  <si>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</si>
  <si>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</si>
  <si>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</si>
  <si>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</si>
  <si>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</si>
  <si>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</si>
  <si>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</si>
  <si>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</si>
  <si>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</si>
  <si>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</si>
  <si>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</si>
  <si>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</si>
  <si>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</si>
  <si>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</si>
  <si>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</si>
  <si>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</si>
  <si>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</si>
  <si>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</si>
  <si>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</si>
  <si>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</si>
  <si>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</si>
  <si>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</si>
  <si>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</si>
  <si>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</si>
  <si>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</si>
  <si>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</si>
  <si>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</si>
  <si>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</si>
  <si>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</si>
  <si>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</si>
  <si>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</si>
  <si>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</si>
  <si>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</si>
  <si>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</si>
  <si>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</si>
  <si>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</si>
  <si>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</si>
  <si>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</si>
  <si>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</si>
  <si>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</si>
  <si>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</si>
  <si>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</si>
  <si>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</si>
  <si>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</si>
  <si>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</si>
  <si>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</si>
  <si>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</si>
  <si>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</si>
  <si>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</si>
  <si>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</si>
  <si>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</si>
  <si>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</si>
  <si>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</si>
  <si>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</si>
  <si>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120</t>
  </si>
  <si>
    <t>Работы (услуги) по управлению многоквартирным домом</t>
  </si>
  <si>
    <t>ежемесячно</t>
  </si>
  <si>
    <t>с 1,01,2016 Т.Р. 3,45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</si>
  <si>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</si>
  <si>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</si>
  <si>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</si>
  <si>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120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</si>
  <si>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</si>
  <si>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</si>
  <si>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</si>
  <si>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</si>
  <si>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</si>
  <si>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Прочистка междомового колодца канализации</t>
  </si>
  <si>
    <t>разово</t>
  </si>
  <si>
    <t>АВР 1/20 от 27.01.2020</t>
  </si>
  <si>
    <t>Приобретение и установка таблички по пожарной безопасности.</t>
  </si>
  <si>
    <t>Замена фланцевых втулок на теплообменнике ГВС в ИТП.</t>
  </si>
  <si>
    <t>АВР 3/20 от 10.06.2020</t>
  </si>
  <si>
    <t>АВР 2/20 от 05.03.2020, счет от 12.03.2020</t>
  </si>
  <si>
    <t>Замена прибора учета электрической энергии.</t>
  </si>
  <si>
    <t>АВР 4/20 от 15.06.2020</t>
  </si>
  <si>
    <t>Замена прибора учета ХВС.</t>
  </si>
  <si>
    <t>Ремонт подъезда.</t>
  </si>
  <si>
    <t>АВР 6/20 от 29.09.2020, Решение, счет от 19.08.2020</t>
  </si>
  <si>
    <t>АВР 5/20 от 05.08.2020, счет №161 от 21.07.2020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</si>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</sst>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23" fillId="0" borderId="0" xfId="5" applyNumberFormat="1" applyFont="1" applyFill="1" applyBorder="1" applyAlignment="1"/>
    <xf numFmtId="0" fontId="23" fillId="0" borderId="0" xfId="5" applyFont="1" applyFill="1" applyBorder="1" applyAlignment="1"/>
    <xf numFmtId="0" fontId="23" fillId="0" borderId="0" xfId="5" applyFont="1" applyFill="1" applyBorder="1" applyAlignment="1">
      <alignment horizontal="center"/>
    </xf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8" fillId="0" borderId="0" xfId="5" applyFill="1" applyBorder="1" applyAlignment="1">
      <alignment horizontal="center"/>
    </xf>
    <xf numFmtId="4" fontId="8" fillId="0" borderId="0" xfId="5" applyNumberFormat="1" applyFill="1" applyBorder="1" applyAlignment="1">
      <alignment vertical="center"/>
    </xf>
    <xf numFmtId="0" fontId="7" fillId="0" borderId="0" xfId="5" applyFont="1" applyFill="1" applyBorder="1" applyAlignment="1">
      <alignment horizontal="center" vertical="center"/>
    </xf>
    <xf numFmtId="0" fontId="7" fillId="0" borderId="0" xfId="5" applyFont="1" applyFill="1" applyBorder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8" fillId="0" borderId="0" xfId="5" applyFill="1" applyBorder="1" applyAlignment="1">
      <alignment horizontal="center" vertical="center"/>
    </xf>
    <xf numFmtId="4" fontId="8" fillId="0" borderId="0" xfId="5" applyNumberFormat="1" applyFill="1" applyBorder="1" applyAlignment="1"/>
    <xf numFmtId="0" fontId="5" fillId="0" borderId="0" xfId="5" applyFont="1" applyFill="1" applyBorder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0" fillId="0" borderId="0" xfId="0" applyFill="1" applyBorder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10"/>
    <cellStyle name="Обычный 3 3" xfId="9"/>
    <cellStyle name="Обычный 3 4" xfId="8"/>
    <cellStyle name="Обычный 3 5" xfId="7"/>
    <cellStyle name="Обычный 3 6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6" sqref="K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174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81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82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92917.830000000016</v>
      </c>
      <c r="K10" s="111"/>
      <c r="L10" s="165"/>
      <c r="M10" s="111"/>
      <c r="N10" s="111"/>
      <c r="O10" s="71" t="s">
        <v>83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204566.24</v>
      </c>
      <c r="K11" s="111"/>
      <c r="L11" s="165"/>
      <c r="M11" s="111"/>
      <c r="N11" s="111"/>
      <c r="O11" s="71" t="s">
        <v>84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165836.53999999998</v>
      </c>
      <c r="K12" s="111"/>
      <c r="L12" s="165"/>
      <c r="M12" s="111"/>
      <c r="N12" s="111"/>
      <c r="O12" s="71" t="s">
        <v>85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38729.700000000004</v>
      </c>
      <c r="K13" s="111"/>
      <c r="L13" s="165"/>
      <c r="M13" s="111"/>
      <c r="N13" s="111"/>
      <c r="O13" s="71" t="s">
        <v>86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5"/>
      <c r="M14" s="111"/>
      <c r="N14" s="111"/>
      <c r="O14" s="71" t="s">
        <v>87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184380.82</v>
      </c>
      <c r="K15" s="111"/>
      <c r="L15" s="165"/>
      <c r="M15" s="111"/>
      <c r="N15" s="111"/>
      <c r="O15" s="71" t="s">
        <v>88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184380.82</v>
      </c>
      <c r="K16" s="111"/>
      <c r="L16" s="165"/>
      <c r="M16" s="111"/>
      <c r="N16" s="111"/>
      <c r="O16" s="71" t="s">
        <v>89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90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91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92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93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184380.82</v>
      </c>
      <c r="K21" s="111"/>
      <c r="L21" s="165"/>
      <c r="M21" s="111"/>
      <c r="N21" s="111"/>
      <c r="O21" s="71" t="s">
        <v>94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95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96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113103.25</v>
      </c>
      <c r="K24" s="111"/>
      <c r="L24" s="165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16626.96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Работы (услуги) по управлению многоквартирным домом</v>
      </c>
      <c r="B29" s="149"/>
      <c r="C29" s="149"/>
      <c r="D29" s="149"/>
      <c r="E29" s="149"/>
      <c r="F29" s="154">
        <f>VLOOKUP(A29,ПТО!$A$39:$D$53,2,FALSE)</f>
        <v>56172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66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41117.879999999997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13481.28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5617.2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28760.04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9">
        <f>ПТО!A46</f>
        <v>0</v>
      </c>
      <c r="B35" s="149"/>
      <c r="C35" s="149"/>
      <c r="D35" s="149"/>
      <c r="E35" s="149"/>
      <c r="F35" s="154" t="e">
        <f>VLOOKUP(A35,ПТО!$A$39:$D$53,2,FALSE)</f>
        <v>#N/A</v>
      </c>
      <c r="G35" s="154"/>
      <c r="H35" s="42" t="e">
        <f>VLOOKUP(A35,ПТО!$A$39:$D$53,3,FALSE)</f>
        <v>#N/A</v>
      </c>
      <c r="I35" s="150" t="e">
        <f>VLOOKUP(A35,ПТО!$A$39:$D$53,4,FALSE)</f>
        <v>#N/A</v>
      </c>
      <c r="J35" s="150"/>
      <c r="K35" s="111"/>
      <c r="L35" s="166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4">
        <f>VLOOKUP(A43,ПТО!$A$2:$D$31,4,FALSE)</f>
        <v>5877.3600000000006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66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Прочистка междомового колодца канализации</v>
      </c>
      <c r="B44" s="149"/>
      <c r="C44" s="149"/>
      <c r="D44" s="149"/>
      <c r="E44" s="149"/>
      <c r="F44" s="154">
        <f>VLOOKUP(A44,ПТО!$A$2:$D$31,4,FALSE)</f>
        <v>3000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8"/>
      <c r="N44" s="111"/>
      <c r="O44" s="23" t="str">
        <f t="shared" si="1"/>
        <v>Прочистка междомового колодца канализации</v>
      </c>
      <c r="R44" s="22" t="s">
        <v>72</v>
      </c>
    </row>
    <row r="45" spans="1:18" ht="51" customHeight="1" outlineLevel="1">
      <c r="A45" s="149" t="str">
        <f>ПТО!A4</f>
        <v>Приобретение и установка таблички по пожарной безопасности.</v>
      </c>
      <c r="B45" s="149"/>
      <c r="C45" s="149"/>
      <c r="D45" s="149"/>
      <c r="E45" s="149"/>
      <c r="F45" s="154">
        <f>VLOOKUP(A45,ПТО!$A$2:$D$31,4,FALSE)</f>
        <v>250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9" t="str">
        <f>ПТО!A5</f>
        <v>Замена фланцевых втулок на теплообменнике ГВС в ИТП.</v>
      </c>
      <c r="B46" s="149"/>
      <c r="C46" s="149"/>
      <c r="D46" s="149"/>
      <c r="E46" s="149"/>
      <c r="F46" s="154">
        <f>VLOOKUP(A46,ПТО!$A$2:$D$31,4,FALSE)</f>
        <v>2532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8"/>
      <c r="N46" s="111"/>
      <c r="O46" s="23" t="str">
        <f t="shared" si="1"/>
        <v>Замена фланцевых втулок на теплообменнике ГВС в ИТП.</v>
      </c>
      <c r="R46" s="22" t="s">
        <v>72</v>
      </c>
    </row>
    <row r="47" spans="1:18" ht="51" customHeight="1" outlineLevel="1">
      <c r="A47" s="149" t="str">
        <f>ПТО!A6</f>
        <v>Замена прибора учета электрической энергии.</v>
      </c>
      <c r="B47" s="149"/>
      <c r="C47" s="149"/>
      <c r="D47" s="149"/>
      <c r="E47" s="149"/>
      <c r="F47" s="154">
        <f>VLOOKUP(A47,ПТО!$A$2:$D$31,4,FALSE)</f>
        <v>14418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66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9" t="str">
        <f>ПТО!A7</f>
        <v>Замена прибора учета ХВС.</v>
      </c>
      <c r="B48" s="149"/>
      <c r="C48" s="149"/>
      <c r="D48" s="149"/>
      <c r="E48" s="149"/>
      <c r="F48" s="154">
        <f>VLOOKUP(A48,ПТО!$A$2:$D$31,4,FALSE)</f>
        <v>1650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1"/>
      <c r="L48" s="166"/>
      <c r="M48" s="118"/>
      <c r="N48" s="111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49" t="str">
        <f>ПТО!A8</f>
        <v>Ремонт подъезда.</v>
      </c>
      <c r="B49" s="149"/>
      <c r="C49" s="149"/>
      <c r="D49" s="149"/>
      <c r="E49" s="149"/>
      <c r="F49" s="154">
        <f>VLOOKUP(A49,ПТО!$A$2:$D$31,4,FALSE)</f>
        <v>139090</v>
      </c>
      <c r="G49" s="154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1"/>
      <c r="L49" s="166"/>
      <c r="M49" s="118"/>
      <c r="N49" s="111"/>
      <c r="O49" s="23" t="str">
        <f t="shared" si="1"/>
        <v>Ремонт подъезда.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6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98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99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100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102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40468.39</v>
      </c>
      <c r="K83" s="111"/>
      <c r="L83" s="155"/>
      <c r="M83" s="111"/>
      <c r="N83" s="111"/>
      <c r="O83" s="71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51531.79</v>
      </c>
      <c r="K86" s="111"/>
      <c r="L86" s="155"/>
      <c r="M86" s="111"/>
      <c r="N86" s="111"/>
      <c r="O86" s="71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14683.299999999997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12880.087719298244</v>
      </c>
      <c r="L95" s="156"/>
      <c r="O95" s="1" t="s">
        <v>112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13364.830000000002</v>
      </c>
      <c r="L96" s="156"/>
      <c r="O96" s="1" t="s">
        <v>113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1318.4699999999957</v>
      </c>
      <c r="L97" s="156"/>
      <c r="O97" s="1" t="s">
        <v>114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14683.299999999997</v>
      </c>
      <c r="L98" s="156"/>
      <c r="O98" s="1" t="s">
        <v>115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14683.299999999997</v>
      </c>
      <c r="L99" s="156"/>
      <c r="O99" s="1" t="s">
        <v>116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117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118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49092.44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3628.4138950480419</v>
      </c>
      <c r="L103" s="156"/>
      <c r="O103" s="1" t="s">
        <v>121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44199.409999999989</v>
      </c>
      <c r="L104" s="156"/>
      <c r="O104" s="1" t="s">
        <v>122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4893.0300000000134</v>
      </c>
      <c r="L105" s="156"/>
      <c r="O105" s="1" t="s">
        <v>123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49092.44</v>
      </c>
      <c r="L106" s="156"/>
      <c r="O106" s="1" t="s">
        <v>124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49092.44</v>
      </c>
      <c r="L107" s="156"/>
      <c r="O107" s="1" t="s">
        <v>125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126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127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55623.520000000011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3604.8943616331831</v>
      </c>
      <c r="L111" s="156"/>
      <c r="O111" s="1" t="s">
        <v>129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49097.87000000001</v>
      </c>
      <c r="L112" s="156"/>
      <c r="O112" s="1" t="s">
        <v>130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6525.6500000000015</v>
      </c>
      <c r="L113" s="156"/>
      <c r="O113" s="1" t="s">
        <v>131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55623.520000000011</v>
      </c>
      <c r="L114" s="156"/>
      <c r="O114" s="1" t="s">
        <v>132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55623.520000000011</v>
      </c>
      <c r="L115" s="156"/>
      <c r="O115" s="1" t="s">
        <v>133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134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135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169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7" t="s">
        <v>172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0</v>
      </c>
      <c r="O146" t="s">
        <v>171</v>
      </c>
    </row>
    <row r="149" spans="1:15" ht="52.5" customHeight="1">
      <c r="A149" s="172" t="s">
        <v>181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4" t="s">
        <v>182</v>
      </c>
      <c r="B154" s="174"/>
      <c r="C154" s="174"/>
      <c r="D154" s="174"/>
      <c r="E154" s="27">
        <f>ПТО!G1</f>
        <v>-56810.45</v>
      </c>
    </row>
    <row r="155" spans="1:15" ht="34.5" customHeight="1">
      <c r="A155" s="173" t="s">
        <v>184</v>
      </c>
      <c r="B155" s="173"/>
      <c r="C155" s="173"/>
      <c r="D155" s="173"/>
      <c r="E155" s="28">
        <f>J13</f>
        <v>38729.700000000004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5877.3600000000006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Прочистка междомового колодца канализации</v>
      </c>
      <c r="B159" s="149"/>
      <c r="C159" s="149"/>
      <c r="D159" s="149"/>
      <c r="E159" s="149"/>
      <c r="F159" s="154">
        <f t="shared" si="15"/>
        <v>3000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Прочистка междомового колодца канализации</v>
      </c>
    </row>
    <row r="160" spans="1:15" ht="28.5" customHeight="1">
      <c r="A160" s="149" t="str">
        <f t="shared" si="14"/>
        <v>Приобретение и установка таблички по пожарной безопасности.</v>
      </c>
      <c r="B160" s="149"/>
      <c r="C160" s="149"/>
      <c r="D160" s="149"/>
      <c r="E160" s="149"/>
      <c r="F160" s="154">
        <f t="shared" si="15"/>
        <v>250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9" t="str">
        <f>IF(N161&gt;0,N161,0)</f>
        <v>Замена фланцевых втулок на теплообменнике ГВС в ИТП.</v>
      </c>
      <c r="B161" s="149"/>
      <c r="C161" s="149"/>
      <c r="D161" s="149"/>
      <c r="E161" s="149"/>
      <c r="F161" s="154">
        <f t="shared" si="15"/>
        <v>2532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Замена фланцевых втулок на теплообменнике ГВС в ИТП.</v>
      </c>
    </row>
    <row r="162" spans="1:14" ht="28.5" customHeight="1">
      <c r="A162" s="149" t="str">
        <f t="shared" si="14"/>
        <v>Замена прибора учета электрической энергии.</v>
      </c>
      <c r="B162" s="149"/>
      <c r="C162" s="149"/>
      <c r="D162" s="149"/>
      <c r="E162" s="149"/>
      <c r="F162" s="154">
        <f t="shared" si="15"/>
        <v>14418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9" t="str">
        <f t="shared" si="14"/>
        <v>Замена прибора учета ХВС.</v>
      </c>
      <c r="B163" s="149"/>
      <c r="C163" s="149"/>
      <c r="D163" s="149"/>
      <c r="E163" s="149"/>
      <c r="F163" s="154">
        <f t="shared" si="15"/>
        <v>1650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72</v>
      </c>
      <c r="N163" s="1" t="str">
        <v>Замена прибора учета ХВС.</v>
      </c>
    </row>
    <row r="164" spans="1:14" ht="28.5" customHeight="1">
      <c r="A164" s="149" t="str">
        <f t="shared" ref="A164:A187" si="18">IF(N164&gt;0,N164,0)</f>
        <v>Ремонт подъезда.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139090</v>
      </c>
      <c r="G164" s="154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72</v>
      </c>
      <c r="N164" s="1" t="str">
        <v>Ремонт подъезда.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4" t="s">
        <v>185</v>
      </c>
      <c r="B190" s="174"/>
      <c r="C190" s="174"/>
      <c r="D190" s="174"/>
      <c r="E190" s="27">
        <f>SUM(F158:G187)</f>
        <v>166817.35999999999</v>
      </c>
    </row>
    <row r="191" spans="1:14" ht="51.75" customHeight="1">
      <c r="A191" s="174" t="s">
        <v>186</v>
      </c>
      <c r="B191" s="174"/>
      <c r="C191" s="174"/>
      <c r="D191" s="174"/>
      <c r="E191" s="27">
        <f>E190+E154-E155</f>
        <v>71277.209999999992</v>
      </c>
    </row>
    <row r="192" spans="1:14">
      <c r="A192" s="106" t="s">
        <v>173</v>
      </c>
    </row>
    <row r="193" spans="1:10" ht="62.25" customHeight="1">
      <c r="A193" s="148" t="s">
        <v>183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50">
        <f>ПТО!G12</f>
        <v>1200</v>
      </c>
      <c r="I194" s="51" t="s">
        <v>74</v>
      </c>
    </row>
    <row r="195" spans="1:10" ht="18.75" customHeight="1">
      <c r="A195" s="146" t="str">
        <f>ПТО!F13</f>
        <v xml:space="preserve">  -  техническое обслуживание охранной сигнализации</v>
      </c>
      <c r="B195" s="146"/>
      <c r="C195" s="146"/>
      <c r="D195" s="146"/>
      <c r="E195" s="146"/>
      <c r="F195" s="146"/>
      <c r="G195" s="146"/>
      <c r="H195" s="50">
        <f>ПТО!G13</f>
        <v>5900</v>
      </c>
      <c r="I195" s="51" t="s">
        <v>74</v>
      </c>
    </row>
    <row r="196" spans="1:10" ht="18.75" customHeight="1">
      <c r="A196" s="146" t="str">
        <f>ПТО!F14</f>
        <v xml:space="preserve">  -  установка газонного ограждения</v>
      </c>
      <c r="B196" s="146"/>
      <c r="C196" s="146"/>
      <c r="D196" s="146"/>
      <c r="E196" s="146"/>
      <c r="F196" s="146"/>
      <c r="G196" s="146"/>
      <c r="H196" s="50">
        <f>ПТО!G14</f>
        <v>60000</v>
      </c>
      <c r="I196" s="51" t="s">
        <v>74</v>
      </c>
    </row>
    <row r="197" spans="1:10" ht="18.75" hidden="1" customHeight="1">
      <c r="A197" s="146">
        <f>ПТО!F15</f>
        <v>0</v>
      </c>
      <c r="B197" s="146"/>
      <c r="C197" s="146"/>
      <c r="D197" s="146"/>
      <c r="E197" s="146"/>
      <c r="F197" s="146"/>
      <c r="G197" s="146"/>
      <c r="H197" s="50">
        <f>ПТО!G15</f>
        <v>0</v>
      </c>
      <c r="I197" s="51" t="s">
        <v>74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50">
        <f>ПТО!G16</f>
        <v>0</v>
      </c>
      <c r="I198" s="53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67100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6" sqref="G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-56810.45</f>
        <v>-56810.45</v>
      </c>
    </row>
    <row r="2" spans="1:12" ht="18.75" customHeight="1">
      <c r="A2" s="121" t="s">
        <v>179</v>
      </c>
      <c r="B2" s="122" t="s">
        <v>176</v>
      </c>
      <c r="C2" s="122">
        <v>12</v>
      </c>
      <c r="D2" s="120">
        <v>5877.3600000000006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187</v>
      </c>
      <c r="B3" s="127" t="s">
        <v>188</v>
      </c>
      <c r="C3" s="125">
        <v>1</v>
      </c>
      <c r="D3" s="126">
        <v>3000</v>
      </c>
      <c r="E3" s="128" t="s">
        <v>189</v>
      </c>
      <c r="F3" s="30"/>
      <c r="G3" s="30"/>
      <c r="L3" s="33" t="str">
        <f t="shared" si="0"/>
        <v>ТР</v>
      </c>
    </row>
    <row r="4" spans="1:12" ht="18.75" customHeight="1">
      <c r="A4" s="130" t="s">
        <v>190</v>
      </c>
      <c r="B4" s="131" t="s">
        <v>188</v>
      </c>
      <c r="C4" s="132">
        <v>1</v>
      </c>
      <c r="D4" s="133">
        <v>250</v>
      </c>
      <c r="E4" s="134" t="s">
        <v>193</v>
      </c>
      <c r="F4" s="30"/>
      <c r="G4" s="30"/>
      <c r="L4" s="33" t="str">
        <f t="shared" si="0"/>
        <v>ТР</v>
      </c>
    </row>
    <row r="5" spans="1:12" ht="18.75" customHeight="1">
      <c r="A5" s="45" t="s">
        <v>191</v>
      </c>
      <c r="B5" s="129" t="s">
        <v>188</v>
      </c>
      <c r="C5" s="43">
        <v>1</v>
      </c>
      <c r="D5" s="47">
        <v>2532</v>
      </c>
      <c r="E5" s="45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35" t="s">
        <v>194</v>
      </c>
      <c r="B6" s="136" t="s">
        <v>188</v>
      </c>
      <c r="C6" s="137">
        <v>1</v>
      </c>
      <c r="D6" s="138">
        <v>14418</v>
      </c>
      <c r="E6" s="139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196</v>
      </c>
      <c r="B7" s="143" t="s">
        <v>188</v>
      </c>
      <c r="C7" s="43">
        <v>1</v>
      </c>
      <c r="D7" s="47">
        <v>1650</v>
      </c>
      <c r="E7" s="45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197</v>
      </c>
      <c r="B8" s="141" t="s">
        <v>188</v>
      </c>
      <c r="C8" s="43">
        <v>1</v>
      </c>
      <c r="D8" s="44">
        <v>139090</v>
      </c>
      <c r="E8" s="142" t="s">
        <v>198</v>
      </c>
      <c r="F8" s="46"/>
      <c r="G8" s="46"/>
      <c r="K8" s="44"/>
      <c r="L8" s="33" t="str">
        <f t="shared" si="0"/>
        <v>ТР</v>
      </c>
    </row>
    <row r="9" spans="1:12">
      <c r="A9" s="45"/>
      <c r="B9" s="144"/>
      <c r="C9" s="43"/>
      <c r="D9" s="47"/>
      <c r="E9" s="45"/>
      <c r="F9" s="45"/>
      <c r="G9" s="45"/>
      <c r="K9" s="44"/>
      <c r="L9" s="33">
        <f t="shared" si="0"/>
        <v>0</v>
      </c>
    </row>
    <row r="10" spans="1:12">
      <c r="A10" s="99"/>
      <c r="B10" s="145"/>
      <c r="C10" s="145"/>
      <c r="D10" s="47"/>
      <c r="E10" s="145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180</v>
      </c>
      <c r="G13" s="115">
        <v>5900</v>
      </c>
      <c r="L13" s="33">
        <f t="shared" si="0"/>
        <v>0</v>
      </c>
    </row>
    <row r="14" spans="1:12" ht="15.75">
      <c r="A14" s="30"/>
      <c r="F14" s="123" t="s">
        <v>200</v>
      </c>
      <c r="G14" s="124">
        <v>60000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16626.96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16626.96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56172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56172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41117.879999999997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41117.879999999997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13481.28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13481.28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5617.2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5617.2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28760.04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28760.04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0veZrSg4NO5Gu8tg/qHogcep0TDfDY4AGapZk1QdI7wKDOEXkWaSg1VRXW+K3K3n2g5Qj8hhMBGtoGVEJL7xvg==" saltValue="L9iuCRD4FGvZkTfym72lI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3" sqref="F1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935.5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 t="s">
        <v>177</v>
      </c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92917.830000000016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204566.24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165836.53999999998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38729.700000000004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184380.82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184380.82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184380.82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113103.25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104</v>
      </c>
      <c r="B27" s="76" t="s">
        <v>4</v>
      </c>
      <c r="C27" s="87">
        <v>40468.39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107</v>
      </c>
      <c r="B30" s="76" t="s">
        <v>18</v>
      </c>
      <c r="C30" s="87">
        <v>51531.79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14683.299999999997</v>
      </c>
      <c r="F37" s="95" t="s">
        <v>166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12880.087719298244</v>
      </c>
      <c r="D38" s="95" t="s">
        <v>164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13364.830000000002</v>
      </c>
      <c r="D39" s="95" t="s">
        <v>165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1318.4699999999957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14683.299999999997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14683.299999999997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49092.44</v>
      </c>
      <c r="F45" s="95" t="s">
        <v>166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3628.4138950480419</v>
      </c>
      <c r="D46" s="95" t="s">
        <v>167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44199.409999999989</v>
      </c>
      <c r="D47" s="95" t="s">
        <v>165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4893.0300000000134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49092.44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49092.44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55623.520000000011</v>
      </c>
      <c r="F53" s="95" t="s">
        <v>166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3604.8943616331831</v>
      </c>
      <c r="D54" s="95" t="s">
        <v>167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49097.87000000001</v>
      </c>
      <c r="D55" s="95" t="s">
        <v>165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6525.6500000000015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55623.520000000011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55623.520000000011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2021-03-26T07:44:10Z</dcterms:modified>
</cp:coreProperties>
</file>