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6" i="2" l="1"/>
  <c r="L15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A111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G94" i="1"/>
  <c r="D94" i="1"/>
  <c r="K94" i="1"/>
  <c r="A116" i="1" l="1"/>
  <c r="F110" i="1"/>
  <c r="A113" i="1"/>
  <c r="A117" i="1"/>
  <c r="A105" i="1"/>
  <c r="A121" i="1"/>
  <c r="A118" i="1"/>
  <c r="A123" i="1"/>
  <c r="F118" i="1"/>
  <c r="A96" i="1"/>
  <c r="A119" i="1"/>
  <c r="A124" i="1"/>
  <c r="A141" i="1"/>
  <c r="F94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82" i="1"/>
  <c r="F181" i="1"/>
  <c r="F182" i="1"/>
  <c r="F180" i="1"/>
  <c r="F170" i="1"/>
  <c r="F177" i="1"/>
  <c r="H171" i="1"/>
  <c r="H177" i="1"/>
  <c r="F171" i="1"/>
  <c r="H186" i="1"/>
  <c r="H166" i="1"/>
  <c r="F166" i="1"/>
  <c r="H187" i="1"/>
  <c r="F175" i="1"/>
  <c r="H175" i="1"/>
  <c r="F176" i="1"/>
  <c r="F187" i="1"/>
  <c r="H179" i="1"/>
  <c r="H165" i="1"/>
  <c r="H181" i="1"/>
  <c r="F168" i="1"/>
  <c r="H176" i="1"/>
  <c r="H167" i="1"/>
  <c r="F179" i="1"/>
  <c r="F178" i="1"/>
  <c r="F167" i="1"/>
  <c r="F165" i="1"/>
  <c r="H170" i="1"/>
  <c r="H184" i="1"/>
  <c r="H173" i="1"/>
  <c r="H172" i="1"/>
  <c r="F172" i="1"/>
  <c r="H164" i="1"/>
  <c r="H168" i="1"/>
  <c r="F173" i="1"/>
  <c r="F184" i="1"/>
  <c r="F186" i="1"/>
  <c r="F164" i="1"/>
  <c r="H185" i="1"/>
  <c r="F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<sst xmlns="http://schemas.openxmlformats.org/spreadsheetml/2006/main" count="544" uniqueCount="196">
  <si>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</si>
  <si>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</si>
  <si>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</si>
  <si>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</si>
  <si>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</si>
  <si>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</si>
  <si>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</si>
  <si>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</si>
  <si>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</si>
  <si>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</si>
  <si>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</si>
  <si>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</si>
  <si>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</si>
  <si>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</si>
  <si>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</si>
  <si>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</si>
  <si>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</si>
  <si>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</si>
  <si>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</si>
  <si>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</si>
  <si>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</si>
  <si>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</si>
  <si>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</si>
  <si>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</si>
  <si>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</si>
  <si>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</si>
  <si>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</si>
  <si>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</si>
  <si>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</si>
  <si>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</si>
  <si>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</si>
  <si>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</si>
  <si>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</si>
  <si>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</si>
  <si>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</si>
  <si>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</si>
  <si>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</si>
  <si>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</si>
  <si>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</si>
  <si>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</si>
  <si>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</si>
  <si>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</si>
  <si>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</si>
  <si>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</si>
  <si>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</si>
  <si>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</si>
  <si>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</si>
  <si>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</si>
  <si>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</si>
  <si>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</si>
  <si>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</si>
  <si>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</si>
  <si>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</si>
  <si>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</si>
  <si>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</si>
  <si>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</si>
  <si>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</si>
  <si>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</si>
  <si>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</si>
  <si>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</si>
  <si>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</si>
  <si>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</si>
  <si>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</si>
  <si>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</si>
  <si>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</si>
  <si>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</si>
  <si>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</si>
  <si>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</si>
  <si>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</si>
  <si>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</si>
  <si>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</si>
  <si>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</si>
  <si>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</si>
  <si>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</si>
  <si>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</si>
  <si>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</si>
  <si>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</si>
  <si>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</si>
  <si>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</si>
  <si>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</si>
  <si>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</si>
  <si>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</si>
  <si>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</si>
  <si>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</si>
  <si>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</si>
  <si>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</si>
  <si>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</si>
  <si>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</si>
  <si>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</si>
  <si>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</si>
  <si>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</si>
  <si>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</si>
  <si>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</si>
  <si>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</si>
  <si>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</si>
  <si>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</si>
  <si>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</si>
  <si>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</si>
  <si>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</si>
  <si>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</si>
  <si>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</si>
  <si>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</si>
  <si>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</si>
  <si>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</si>
  <si>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</si>
  <si>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</si>
  <si>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</si>
  <si>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</si>
  <si>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</si>
  <si>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</si>
  <si>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</si>
  <si>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</si>
  <si>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</si>
  <si>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</si>
  <si>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</si>
  <si>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</si>
  <si>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</si>
  <si>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</si>
  <si>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</si>
  <si>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</si>
  <si>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</si>
  <si>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</si>
  <si>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</si>
  <si>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</si>
  <si>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</si>
  <si>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</si>
  <si>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</si>
  <si>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</si>
  <si>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</si>
  <si>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</si>
  <si>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</si>
  <si>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</si>
  <si>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</si>
  <si>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</si>
  <si>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</si>
  <si>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</si>
  <si>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</si>
  <si>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</si>
  <si>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</si>
  <si>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</si>
  <si>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</si>
  <si>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</si>
  <si>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</si>
  <si>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</si>
  <si>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</si>
  <si>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</si>
  <si>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</si>
  <si>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</si>
  <si>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</si>
  <si>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</si>
  <si>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</si>
  <si>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</si>
  <si>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</si>
  <si>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</si>
  <si>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</si>
  <si>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</si>
  <si>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</si>
  <si>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</si>
  <si>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</si>
  <si>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</si>
  <si>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</si>
  <si>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</si>
  <si>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</si>
  <si>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</si>
  <si>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</si>
  <si>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</si>
  <si>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</si>
  <si>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</si>
  <si>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</si>
  <si>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</si>
  <si>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</si>
  <si>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</si>
  <si>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</si>
  <si>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</si>
  <si>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</si>
  <si>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101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</si>
  <si>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</si>
  <si>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</si>
  <si>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</si>
  <si>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</si>
  <si>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</si>
  <si>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</si>
  <si>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</si>
  <si>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</si>
  <si>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</si>
  <si>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</si>
  <si>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</si>
  <si>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</si>
  <si>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Ремонт прибора учета тепловой энергии.</t>
  </si>
  <si>
    <t>АВР 1/20 от 05.03.2020, счет от 12.03.2020</t>
  </si>
  <si>
    <t>Замена прибора учета ХВС.</t>
  </si>
  <si>
    <t>АВР 2/20 от 05.08.2020, счет №474 от 17.07.2020</t>
  </si>
  <si>
    <t>Замена прибора учета электрической энергии.</t>
  </si>
  <si>
    <t>АВР 4/20 от 08.12.2020, счет №31 от 16.04.2020</t>
  </si>
  <si>
    <t xml:space="preserve">  -  замена светильников в подъезде</t>
  </si>
  <si>
    <t>АВР 3/20 от 06.07.2020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</si>
</sst>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</cellStyleXfs>
  <cellXfs count="1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>
      <alignment horizontal="center"/>
    </xf>
    <xf numFmtId="4" fontId="5" fillId="0" borderId="0" xfId="5" applyNumberFormat="1" applyBorder="1" applyAlignment="1"/>
    <xf numFmtId="0" fontId="20" fillId="0" borderId="0" xfId="5" applyFont="1" applyFill="1" applyBorder="1" applyAlignme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2" fillId="0" borderId="0" xfId="5" applyFont="1" applyFill="1" applyBorder="1"/>
    <xf numFmtId="0" fontId="2" fillId="0" borderId="0" xfId="13" applyFont="1" applyFill="1" applyBorder="1" applyAlignment="1"/>
    <xf numFmtId="0" fontId="2" fillId="0" borderId="0" xfId="13" applyFont="1" applyFill="1" applyBorder="1" applyAlignment="1">
      <alignment horizontal="center"/>
    </xf>
    <xf numFmtId="0" fontId="20" fillId="0" borderId="0" xfId="13" applyFont="1" applyFill="1" applyBorder="1" applyAlignment="1">
      <alignment horizontal="center"/>
    </xf>
    <xf numFmtId="4" fontId="20" fillId="0" borderId="0" xfId="13" applyNumberFormat="1" applyFont="1" applyFill="1" applyBorder="1" applyAlignment="1"/>
    <xf numFmtId="0" fontId="1" fillId="0" borderId="0" xfId="5" applyFont="1" applyFill="1" applyBorder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3 2" xfId="7"/>
    <cellStyle name="Обычный 3 3" xfId="6"/>
    <cellStyle name="Обычный 3 4" xfId="9"/>
    <cellStyle name="Обычный 4" xfId="4"/>
    <cellStyle name="Обычный 4 2" xfId="13"/>
    <cellStyle name="Обычный 4 3" xfId="10"/>
    <cellStyle name="Обычный 5" xfId="5"/>
    <cellStyle name="Обычный 5 2" xfId="11"/>
    <cellStyle name="Финансовый 2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2" sqref="G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3" t="s">
        <v>175</v>
      </c>
      <c r="B2" s="163"/>
      <c r="C2" s="163"/>
      <c r="D2" s="163"/>
      <c r="E2" s="163"/>
      <c r="F2" s="163"/>
      <c r="G2" s="163"/>
      <c r="H2" s="163"/>
      <c r="I2" s="163"/>
      <c r="J2" s="16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1"/>
      <c r="L8" s="164"/>
      <c r="M8" s="111"/>
      <c r="N8" s="111"/>
      <c r="O8" s="71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1"/>
      <c r="L9" s="164"/>
      <c r="M9" s="111"/>
      <c r="N9" s="111"/>
      <c r="O9" s="71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96890.21</v>
      </c>
      <c r="K10" s="111"/>
      <c r="L10" s="164"/>
      <c r="M10" s="111"/>
      <c r="N10" s="111"/>
      <c r="O10" s="71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277575.21999999997</v>
      </c>
      <c r="K11" s="111"/>
      <c r="L11" s="164"/>
      <c r="M11" s="111"/>
      <c r="N11" s="111"/>
      <c r="O11" s="71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203490.1</v>
      </c>
      <c r="K12" s="111"/>
      <c r="L12" s="164"/>
      <c r="M12" s="111"/>
      <c r="N12" s="111"/>
      <c r="O12" s="71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74085.119999999995</v>
      </c>
      <c r="K13" s="111"/>
      <c r="L13" s="164"/>
      <c r="M13" s="111"/>
      <c r="N13" s="111"/>
      <c r="O13" s="71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1"/>
      <c r="L14" s="164"/>
      <c r="M14" s="111"/>
      <c r="N14" s="111"/>
      <c r="O14" s="71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277705.87</v>
      </c>
      <c r="K15" s="111"/>
      <c r="L15" s="164"/>
      <c r="M15" s="111"/>
      <c r="N15" s="111"/>
      <c r="O15" s="71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277705.87</v>
      </c>
      <c r="K16" s="111"/>
      <c r="L16" s="164"/>
      <c r="M16" s="111"/>
      <c r="N16" s="111"/>
      <c r="O16" s="71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1"/>
      <c r="L17" s="164"/>
      <c r="M17" s="111"/>
      <c r="N17" s="111"/>
      <c r="O17" s="71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1"/>
      <c r="L18" s="164"/>
      <c r="M18" s="111"/>
      <c r="N18" s="111"/>
      <c r="O18" s="71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1"/>
      <c r="L19" s="164"/>
      <c r="M19" s="111"/>
      <c r="N19" s="111"/>
      <c r="O19" s="71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1"/>
      <c r="L20" s="164"/>
      <c r="M20" s="111"/>
      <c r="N20" s="111"/>
      <c r="O20" s="71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277705.87</v>
      </c>
      <c r="K21" s="111"/>
      <c r="L21" s="164"/>
      <c r="M21" s="111"/>
      <c r="N21" s="111"/>
      <c r="O21" s="71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1"/>
      <c r="L22" s="164"/>
      <c r="M22" s="111"/>
      <c r="N22" s="111"/>
      <c r="O22" s="71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1"/>
      <c r="L23" s="164"/>
      <c r="M23" s="111"/>
      <c r="N23" s="111"/>
      <c r="O23" s="71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96759.56</v>
      </c>
      <c r="K24" s="111"/>
      <c r="L24" s="164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1"/>
      <c r="L27" s="16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53015.040000000001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1"/>
      <c r="L28" s="16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Работы (услуги) по управлению многоквартирным домом</v>
      </c>
      <c r="B29" s="141"/>
      <c r="C29" s="141"/>
      <c r="D29" s="141"/>
      <c r="E29" s="141"/>
      <c r="F29" s="142">
        <f>VLOOKUP(A29,ПТО!$A$39:$D$53,2,FALSE)</f>
        <v>67968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1"/>
      <c r="L29" s="165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29090.28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1"/>
      <c r="L30" s="16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16312.32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1"/>
      <c r="L31" s="16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1"/>
      <c r="L32" s="165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6796.8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1"/>
      <c r="L33" s="16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28682.52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1"/>
      <c r="L34" s="16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2" t="e">
        <f>VLOOKUP(A35,ПТО!$A$39:$D$53,2,FALSE)</f>
        <v>#N/A</v>
      </c>
      <c r="G35" s="142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1"/>
      <c r="L35" s="165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1"/>
      <c r="L36" s="165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1"/>
      <c r="L37" s="165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1"/>
      <c r="L38" s="165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1"/>
      <c r="L39" s="165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1"/>
      <c r="L40" s="165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1"/>
      <c r="L41" s="165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1"/>
      <c r="L42" s="165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2">
        <f>VLOOKUP(A43,ПТО!$A$2:$D$31,4,FALSE)</f>
        <v>5790</v>
      </c>
      <c r="G43" s="142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1"/>
      <c r="L43" s="165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1" t="str">
        <f>ПТО!A3</f>
        <v>Приобретение и установка таблички по пожарной безопасности.</v>
      </c>
      <c r="B44" s="141"/>
      <c r="C44" s="141"/>
      <c r="D44" s="141"/>
      <c r="E44" s="141"/>
      <c r="F44" s="142">
        <f>VLOOKUP(A44,ПТО!$A$2:$D$31,4,FALSE)</f>
        <v>250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1"/>
      <c r="L44" s="165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1" t="str">
        <f>ПТО!A4</f>
        <v>Замена прибора учета ХВС.</v>
      </c>
      <c r="B45" s="141"/>
      <c r="C45" s="141"/>
      <c r="D45" s="141"/>
      <c r="E45" s="141"/>
      <c r="F45" s="142">
        <f>VLOOKUP(A45,ПТО!$A$2:$D$31,4,FALSE)</f>
        <v>912.5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1"/>
      <c r="L45" s="165"/>
      <c r="M45" s="118"/>
      <c r="N45" s="111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1" t="str">
        <f>ПТО!A5</f>
        <v>Замена прибора учета электрической энергии.</v>
      </c>
      <c r="B46" s="141"/>
      <c r="C46" s="141"/>
      <c r="D46" s="141"/>
      <c r="E46" s="141"/>
      <c r="F46" s="142">
        <f>VLOOKUP(A46,ПТО!$A$2:$D$31,4,FALSE)</f>
        <v>9030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1"/>
      <c r="L46" s="165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1" t="str">
        <f>ПТО!A6</f>
        <v>Ремонт прибора учета тепловой энергии.</v>
      </c>
      <c r="B47" s="141"/>
      <c r="C47" s="141"/>
      <c r="D47" s="141"/>
      <c r="E47" s="141"/>
      <c r="F47" s="142">
        <f>VLOOKUP(A47,ПТО!$A$2:$D$31,4,FALSE)</f>
        <v>1121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1"/>
      <c r="L47" s="165"/>
      <c r="M47" s="118"/>
      <c r="N47" s="111"/>
      <c r="O47" s="23" t="str">
        <f t="shared" si="1"/>
        <v>Ремонт прибора учета тепловой энергии.</v>
      </c>
      <c r="R47" s="22" t="s">
        <v>72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1"/>
      <c r="L48" s="165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1"/>
      <c r="L49" s="165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1"/>
      <c r="L50" s="165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1"/>
      <c r="L51" s="165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1"/>
      <c r="L52" s="165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1"/>
      <c r="L53" s="165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1"/>
      <c r="L54" s="165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1"/>
      <c r="L55" s="165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1"/>
      <c r="L56" s="165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1"/>
      <c r="L57" s="165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1"/>
      <c r="L58" s="165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1"/>
      <c r="L59" s="165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1"/>
      <c r="L60" s="165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1"/>
      <c r="L61" s="165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1"/>
      <c r="L62" s="165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1"/>
      <c r="L63" s="165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1"/>
      <c r="L64" s="165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1"/>
      <c r="L65" s="165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1"/>
      <c r="L66" s="165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1"/>
      <c r="L67" s="165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1"/>
      <c r="L68" s="165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1"/>
      <c r="L69" s="165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1"/>
      <c r="L70" s="165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8"/>
      <c r="L71" s="165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1"/>
      <c r="L72" s="165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48"/>
      <c r="M75" s="111"/>
      <c r="N75" s="111"/>
      <c r="O75" s="71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48"/>
      <c r="M76" s="111"/>
      <c r="N76" s="111"/>
      <c r="O76" s="71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48"/>
      <c r="M77" s="111"/>
      <c r="N77" s="111"/>
      <c r="O77" s="71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1"/>
      <c r="L78" s="148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11"/>
      <c r="L81" s="166"/>
      <c r="M81" s="111"/>
      <c r="N81" s="111"/>
      <c r="O81" s="71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11"/>
      <c r="L82" s="166"/>
      <c r="M82" s="111"/>
      <c r="N82" s="111"/>
      <c r="O82" s="71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8">
        <f t="shared" si="2"/>
        <v>27542.81</v>
      </c>
      <c r="K83" s="111"/>
      <c r="L83" s="166"/>
      <c r="M83" s="111"/>
      <c r="N83" s="111"/>
      <c r="O83" s="71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8">
        <f t="shared" si="2"/>
        <v>0</v>
      </c>
      <c r="K84" s="111"/>
      <c r="L84" s="166"/>
      <c r="M84" s="111"/>
      <c r="N84" s="111"/>
      <c r="O84" s="71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8">
        <f t="shared" si="2"/>
        <v>0</v>
      </c>
      <c r="K85" s="111"/>
      <c r="L85" s="166"/>
      <c r="M85" s="111"/>
      <c r="N85" s="111"/>
      <c r="O85" s="71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8">
        <f t="shared" si="2"/>
        <v>23692.77</v>
      </c>
      <c r="K86" s="111"/>
      <c r="L86" s="166"/>
      <c r="M86" s="111"/>
      <c r="N86" s="111"/>
      <c r="O86" s="71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1"/>
      <c r="L87" s="166"/>
      <c r="M87" s="111"/>
      <c r="N87" s="111"/>
      <c r="O87" s="71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1"/>
      <c r="L88" s="166"/>
      <c r="M88" s="111"/>
      <c r="N88" s="111"/>
      <c r="O88" s="71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1"/>
      <c r="L89" s="166"/>
      <c r="M89" s="111"/>
      <c r="N89" s="111"/>
      <c r="O89" s="71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8">
        <f t="shared" si="2"/>
        <v>0</v>
      </c>
      <c r="K90" s="111"/>
      <c r="L90" s="166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1"/>
      <c r="L93" s="111"/>
      <c r="M93" s="111"/>
      <c r="N93" s="111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20534.11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18012.377192982458</v>
      </c>
      <c r="L95" s="167"/>
      <c r="O95" s="1" t="s">
        <v>112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20270.460000000003</v>
      </c>
      <c r="L96" s="167"/>
      <c r="O96" s="1" t="s">
        <v>113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263.64999999999782</v>
      </c>
      <c r="L97" s="167"/>
      <c r="O97" s="1" t="s">
        <v>114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20534.11</v>
      </c>
      <c r="L98" s="167"/>
      <c r="O98" s="1" t="s">
        <v>115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20534.11</v>
      </c>
      <c r="L99" s="167"/>
      <c r="O99" s="1" t="s">
        <v>116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117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57153.030000000013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4224.1707317073178</v>
      </c>
      <c r="L103" s="167"/>
      <c r="O103" s="1" t="s">
        <v>121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57950.549999999988</v>
      </c>
      <c r="L104" s="167"/>
      <c r="O104" s="1" t="s">
        <v>122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0</v>
      </c>
      <c r="L105" s="167"/>
      <c r="O105" s="1" t="s">
        <v>123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57153.030000000013</v>
      </c>
      <c r="L106" s="167"/>
      <c r="O106" s="1" t="s">
        <v>124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57153.030000000013</v>
      </c>
      <c r="L107" s="167"/>
      <c r="O107" s="1" t="s">
        <v>125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65787.310000000012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4263.5975372650691</v>
      </c>
      <c r="L111" s="167"/>
      <c r="O111" s="1" t="s">
        <v>129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65192.579999999994</v>
      </c>
      <c r="L112" s="167"/>
      <c r="O112" s="1" t="s">
        <v>130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594.73000000001775</v>
      </c>
      <c r="L113" s="167"/>
      <c r="O113" s="1" t="s">
        <v>131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65787.310000000012</v>
      </c>
      <c r="L114" s="167"/>
      <c r="O114" s="1" t="s">
        <v>132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65787.310000000012</v>
      </c>
      <c r="L115" s="167"/>
      <c r="O115" s="1" t="s">
        <v>133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1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171</v>
      </c>
    </row>
    <row r="149" spans="1:15" ht="52.5" customHeight="1">
      <c r="A149" s="145" t="s">
        <v>180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4" t="s">
        <v>181</v>
      </c>
      <c r="B154" s="144"/>
      <c r="C154" s="144"/>
      <c r="D154" s="144"/>
      <c r="E154" s="27">
        <f>ПТО!G1</f>
        <v>39322.910000000003</v>
      </c>
    </row>
    <row r="155" spans="1:15" ht="34.5" customHeight="1">
      <c r="A155" s="146" t="s">
        <v>183</v>
      </c>
      <c r="B155" s="146"/>
      <c r="C155" s="146"/>
      <c r="D155" s="146"/>
      <c r="E155" s="28">
        <f>J13</f>
        <v>74085.119999999995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5790</v>
      </c>
      <c r="G158" s="142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Приобретение и установка таблички по пожарной безопасности.</v>
      </c>
      <c r="B159" s="141"/>
      <c r="C159" s="141"/>
      <c r="D159" s="141"/>
      <c r="E159" s="141"/>
      <c r="F159" s="142">
        <f t="shared" si="15"/>
        <v>250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1" t="str">
        <f t="shared" si="14"/>
        <v>Замена прибора учета ХВС.</v>
      </c>
      <c r="B160" s="141"/>
      <c r="C160" s="141"/>
      <c r="D160" s="141"/>
      <c r="E160" s="141"/>
      <c r="F160" s="142">
        <f t="shared" si="15"/>
        <v>912.5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Замена прибора учета ХВС.</v>
      </c>
    </row>
    <row r="161" spans="1:14" ht="28.5" customHeight="1">
      <c r="A161" s="141" t="str">
        <f>IF(N161&gt;0,N161,0)</f>
        <v>Замена прибора учета электрической энергии.</v>
      </c>
      <c r="B161" s="141"/>
      <c r="C161" s="141"/>
      <c r="D161" s="141"/>
      <c r="E161" s="141"/>
      <c r="F161" s="142">
        <f t="shared" si="15"/>
        <v>9030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1" t="str">
        <f t="shared" si="14"/>
        <v>Ремонт прибора учета тепловой энергии.</v>
      </c>
      <c r="B162" s="141"/>
      <c r="C162" s="141"/>
      <c r="D162" s="141"/>
      <c r="E162" s="141"/>
      <c r="F162" s="142">
        <f t="shared" si="15"/>
        <v>1121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Ремонт прибора учета тепловой энергии.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4" t="s">
        <v>184</v>
      </c>
      <c r="B190" s="144"/>
      <c r="C190" s="144"/>
      <c r="D190" s="144"/>
      <c r="E190" s="27">
        <f>SUM(F158:G187)</f>
        <v>17103.5</v>
      </c>
    </row>
    <row r="191" spans="1:14" ht="51.75" customHeight="1">
      <c r="A191" s="144" t="s">
        <v>185</v>
      </c>
      <c r="B191" s="144"/>
      <c r="C191" s="144"/>
      <c r="D191" s="144"/>
      <c r="E191" s="27">
        <f>E190+E154-E155</f>
        <v>-17658.709999999992</v>
      </c>
    </row>
    <row r="192" spans="1:14">
      <c r="A192" s="106" t="s">
        <v>173</v>
      </c>
    </row>
    <row r="193" spans="1:10" ht="62.25" customHeight="1">
      <c r="A193" s="169" t="s">
        <v>182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0">
        <f>ПТО!G12</f>
        <v>1200</v>
      </c>
      <c r="I194" s="51" t="s">
        <v>74</v>
      </c>
    </row>
    <row r="195" spans="1:10" ht="18.75" customHeight="1">
      <c r="A195" s="168" t="str">
        <f>ПТО!F13</f>
        <v xml:space="preserve">  -  техническое обслуживание охранной сигнализации</v>
      </c>
      <c r="B195" s="168"/>
      <c r="C195" s="168"/>
      <c r="D195" s="168"/>
      <c r="E195" s="168"/>
      <c r="F195" s="168"/>
      <c r="G195" s="168"/>
      <c r="H195" s="50">
        <f>ПТО!G13</f>
        <v>5800</v>
      </c>
      <c r="I195" s="51" t="s">
        <v>74</v>
      </c>
    </row>
    <row r="196" spans="1:10" ht="18.75" customHeight="1">
      <c r="A196" s="168" t="str">
        <f>ПТО!F14</f>
        <v xml:space="preserve">  -  замена светильников в подъезде</v>
      </c>
      <c r="B196" s="168"/>
      <c r="C196" s="168"/>
      <c r="D196" s="168"/>
      <c r="E196" s="168"/>
      <c r="F196" s="168"/>
      <c r="G196" s="168"/>
      <c r="H196" s="50">
        <f>ПТО!G14</f>
        <v>30000</v>
      </c>
      <c r="I196" s="51" t="s">
        <v>74</v>
      </c>
    </row>
    <row r="197" spans="1:10" ht="18.75" hidden="1" customHeight="1">
      <c r="A197" s="168">
        <f>ПТО!F15</f>
        <v>0</v>
      </c>
      <c r="B197" s="168"/>
      <c r="C197" s="168"/>
      <c r="D197" s="168"/>
      <c r="E197" s="168"/>
      <c r="F197" s="168"/>
      <c r="G197" s="168"/>
      <c r="H197" s="50">
        <f>ПТО!G15</f>
        <v>0</v>
      </c>
      <c r="I197" s="51" t="s">
        <v>74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50">
        <f>ПТО!G16</f>
        <v>0</v>
      </c>
      <c r="I198" s="53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50">
        <f>ПТО!G17</f>
        <v>0</v>
      </c>
      <c r="I199" s="51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0">
        <f>ПТО!G18</f>
        <v>0</v>
      </c>
      <c r="I200" s="51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0">
        <f>ПТО!G19</f>
        <v>0</v>
      </c>
      <c r="I201" s="51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0">
        <f>ПТО!G20</f>
        <v>0</v>
      </c>
      <c r="I202" s="51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0">
        <f>ПТО!G21</f>
        <v>0</v>
      </c>
      <c r="I203" s="51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0">
        <f>ПТО!G22</f>
        <v>0</v>
      </c>
      <c r="I204" s="51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0">
        <f>ПТО!G23</f>
        <v>0</v>
      </c>
      <c r="I205" s="51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0">
        <f>ПТО!G24</f>
        <v>0</v>
      </c>
      <c r="I206" s="51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0">
        <f>ПТО!G25</f>
        <v>0</v>
      </c>
      <c r="I207" s="51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0">
        <f>ПТО!G26</f>
        <v>0</v>
      </c>
      <c r="I208" s="51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0">
        <f>ПТО!G27</f>
        <v>0</v>
      </c>
      <c r="I209" s="51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0">
        <f>ПТО!G28</f>
        <v>0</v>
      </c>
      <c r="I210" s="51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0">
        <f>ПТО!G29</f>
        <v>0</v>
      </c>
      <c r="I211" s="51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0">
        <f>ПТО!G30</f>
        <v>0</v>
      </c>
      <c r="I212" s="51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37000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2" sqref="B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39322.91</f>
        <v>39322.910000000003</v>
      </c>
    </row>
    <row r="2" spans="1:12" ht="18.75" customHeight="1">
      <c r="A2" s="122" t="s">
        <v>178</v>
      </c>
      <c r="B2" s="120" t="s">
        <v>176</v>
      </c>
      <c r="C2" s="120">
        <v>12</v>
      </c>
      <c r="D2" s="121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6" t="s">
        <v>187</v>
      </c>
      <c r="C3" s="127">
        <v>1</v>
      </c>
      <c r="D3" s="128">
        <v>250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45" t="s">
        <v>190</v>
      </c>
      <c r="B4" s="130" t="s">
        <v>187</v>
      </c>
      <c r="C4" s="43">
        <v>1</v>
      </c>
      <c r="D4" s="47">
        <v>912.5</v>
      </c>
      <c r="E4" s="45" t="s">
        <v>191</v>
      </c>
      <c r="F4" s="30"/>
      <c r="G4" s="30"/>
      <c r="L4" s="33" t="str">
        <f t="shared" si="0"/>
        <v>ТР</v>
      </c>
    </row>
    <row r="5" spans="1:12" ht="18.75" customHeight="1">
      <c r="A5" s="136" t="s">
        <v>192</v>
      </c>
      <c r="B5" s="137" t="s">
        <v>187</v>
      </c>
      <c r="C5" s="138">
        <v>1</v>
      </c>
      <c r="D5" s="139">
        <v>9030</v>
      </c>
      <c r="E5" s="140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31" t="s">
        <v>188</v>
      </c>
      <c r="B6" s="132" t="s">
        <v>187</v>
      </c>
      <c r="C6" s="133">
        <v>1</v>
      </c>
      <c r="D6" s="134">
        <f>4484/4</f>
        <v>1121</v>
      </c>
      <c r="E6" s="135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46"/>
      <c r="B7" s="43"/>
      <c r="C7" s="43"/>
      <c r="D7" s="44"/>
      <c r="E7" s="46"/>
      <c r="F7" s="46"/>
      <c r="G7" s="46"/>
      <c r="K7" s="47"/>
      <c r="L7" s="33">
        <f t="shared" si="0"/>
        <v>0</v>
      </c>
    </row>
    <row r="8" spans="1:12" ht="18.75" customHeight="1">
      <c r="A8" s="45"/>
      <c r="B8" s="43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99"/>
      <c r="D9" s="47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5800</v>
      </c>
      <c r="L13" s="33">
        <f t="shared" si="0"/>
        <v>0</v>
      </c>
    </row>
    <row r="14" spans="1:12" ht="15.75">
      <c r="A14" s="30"/>
      <c r="F14" s="123" t="s">
        <v>194</v>
      </c>
      <c r="G14" s="124">
        <v>30000</v>
      </c>
      <c r="L14" s="33">
        <f t="shared" si="0"/>
        <v>0</v>
      </c>
    </row>
    <row r="15" spans="1:12" ht="15.75">
      <c r="A15" s="30"/>
      <c r="F15" s="114"/>
      <c r="G15" s="116"/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53015.040000000001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53015.040000000001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67968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67968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29090.28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16312.32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16312.32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6796.8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6796.8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28682.52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28682.52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Puzspk19Ug36bxXzbuw3HMvbqRq9IMV7fwC1ejmqqrOuARbNJ3Y/ydjXsaJq1RLWWjiUiKlOMfmDrGTNRxMJsw==" saltValue="K2rkwzHAhtMAQbQTioiQ2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1132.8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96890.21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277575.21999999997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203490.1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74085.119999999995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277705.87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277705.87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277705.87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96759.56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2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2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2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2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1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1"/>
      <c r="N26" s="64"/>
    </row>
    <row r="27" spans="1:15" ht="18.75" customHeight="1">
      <c r="A27" s="71" t="s">
        <v>104</v>
      </c>
      <c r="B27" s="76" t="s">
        <v>4</v>
      </c>
      <c r="C27" s="87">
        <v>27542.81</v>
      </c>
      <c r="D27" s="82" t="s">
        <v>60</v>
      </c>
      <c r="E27" s="65"/>
      <c r="F27" s="65"/>
      <c r="G27" s="65"/>
      <c r="H27" s="65"/>
      <c r="I27" s="65"/>
      <c r="J27" s="65"/>
      <c r="M27" s="171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1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1"/>
      <c r="N29" s="64"/>
    </row>
    <row r="30" spans="1:15" ht="18.75" customHeight="1">
      <c r="A30" s="71" t="s">
        <v>107</v>
      </c>
      <c r="B30" s="76" t="s">
        <v>18</v>
      </c>
      <c r="C30" s="87">
        <v>23692.77</v>
      </c>
      <c r="D30" s="82" t="s">
        <v>66</v>
      </c>
      <c r="E30" s="65"/>
      <c r="F30" s="65"/>
      <c r="G30" s="65"/>
      <c r="H30" s="65"/>
      <c r="I30" s="65"/>
      <c r="J30" s="65"/>
      <c r="M30" s="171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1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1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1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1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20534.11</v>
      </c>
      <c r="F37" s="95" t="s">
        <v>166</v>
      </c>
      <c r="G37" s="67"/>
      <c r="H37" s="67"/>
      <c r="I37" s="67"/>
      <c r="L37" s="64"/>
      <c r="M37" s="170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18012.377192982458</v>
      </c>
      <c r="D38" s="95" t="s">
        <v>164</v>
      </c>
      <c r="E38" s="69"/>
      <c r="G38" s="68"/>
      <c r="H38" s="68"/>
      <c r="L38" s="64"/>
      <c r="M38" s="170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20270.460000000003</v>
      </c>
      <c r="D39" s="95" t="s">
        <v>165</v>
      </c>
      <c r="E39" s="69"/>
      <c r="G39" s="68"/>
      <c r="H39" s="68"/>
      <c r="L39" s="64"/>
      <c r="M39" s="170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263.64999999999782</v>
      </c>
      <c r="D40" s="81" t="s">
        <v>59</v>
      </c>
      <c r="E40" s="69"/>
      <c r="G40" s="68"/>
      <c r="H40" s="68"/>
      <c r="L40" s="64"/>
      <c r="M40" s="170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20534.11</v>
      </c>
      <c r="D41" s="81" t="s">
        <v>59</v>
      </c>
      <c r="E41" s="69"/>
      <c r="G41" s="68"/>
      <c r="H41" s="68"/>
      <c r="L41" s="64"/>
      <c r="M41" s="170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20534.11</v>
      </c>
      <c r="D42" s="81" t="s">
        <v>59</v>
      </c>
      <c r="E42" s="69"/>
      <c r="G42" s="68"/>
      <c r="H42" s="68"/>
      <c r="L42" s="64"/>
      <c r="M42" s="170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0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0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57153.030000000013</v>
      </c>
      <c r="F45" s="95" t="s">
        <v>166</v>
      </c>
      <c r="G45" s="67"/>
      <c r="H45" s="67"/>
      <c r="L45" s="64"/>
      <c r="M45" s="170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4224.1707317073178</v>
      </c>
      <c r="D46" s="95" t="s">
        <v>167</v>
      </c>
      <c r="E46" s="69"/>
      <c r="G46" s="68"/>
      <c r="H46" s="68"/>
      <c r="L46" s="64"/>
      <c r="M46" s="170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57950.549999999988</v>
      </c>
      <c r="D47" s="95" t="s">
        <v>165</v>
      </c>
      <c r="E47" s="69"/>
      <c r="G47" s="68"/>
      <c r="H47" s="68"/>
      <c r="L47" s="64"/>
      <c r="M47" s="170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0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57153.030000000013</v>
      </c>
      <c r="D49" s="81" t="s">
        <v>59</v>
      </c>
      <c r="E49" s="69"/>
      <c r="G49" s="68"/>
      <c r="H49" s="68"/>
      <c r="L49" s="64"/>
      <c r="M49" s="170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57153.030000000013</v>
      </c>
      <c r="D50" s="81" t="s">
        <v>59</v>
      </c>
      <c r="E50" s="69"/>
      <c r="G50" s="68"/>
      <c r="H50" s="68"/>
      <c r="L50" s="64"/>
      <c r="M50" s="170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0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0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65787.310000000012</v>
      </c>
      <c r="F53" s="95" t="s">
        <v>166</v>
      </c>
      <c r="G53" s="67"/>
      <c r="H53" s="67"/>
      <c r="L53" s="64"/>
      <c r="M53" s="170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4263.5975372650691</v>
      </c>
      <c r="D54" s="95" t="s">
        <v>167</v>
      </c>
      <c r="E54" s="70"/>
      <c r="F54" s="90"/>
      <c r="G54" s="65"/>
      <c r="H54" s="65"/>
      <c r="L54" s="64"/>
      <c r="M54" s="170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65192.579999999994</v>
      </c>
      <c r="D55" s="95" t="s">
        <v>165</v>
      </c>
      <c r="E55" s="70"/>
      <c r="G55" s="65"/>
      <c r="H55" s="65"/>
      <c r="L55" s="64"/>
      <c r="M55" s="170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594.73000000001775</v>
      </c>
      <c r="D56" s="81" t="s">
        <v>59</v>
      </c>
      <c r="E56" s="70"/>
      <c r="G56" s="65"/>
      <c r="H56" s="65"/>
      <c r="L56" s="64"/>
      <c r="M56" s="170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65787.310000000012</v>
      </c>
      <c r="D57" s="81" t="s">
        <v>59</v>
      </c>
      <c r="E57" s="70"/>
      <c r="G57" s="65"/>
      <c r="H57" s="65"/>
      <c r="L57" s="64"/>
      <c r="M57" s="170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65787.310000000012</v>
      </c>
      <c r="D58" s="81" t="s">
        <v>59</v>
      </c>
      <c r="E58" s="70"/>
      <c r="G58" s="65"/>
      <c r="H58" s="65"/>
      <c r="L58" s="64"/>
      <c r="M58" s="170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0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0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2021-05-28T01:16:35Z</dcterms:modified>
</cp:coreProperties>
</file>