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2" r:id="rId1"/>
  </sheets>
  <calcPr calcId="125725"/>
</workbook>
</file>

<file path=xl/calcChain.xml><?xml version="1.0" encoding="utf-8"?>
<calcChain xmlns="http://schemas.openxmlformats.org/spreadsheetml/2006/main">
  <c r="K42" i="2"/>
  <c r="G16" l="1"/>
  <c r="G15"/>
  <c r="G14"/>
  <c r="G13"/>
  <c r="J12" l="1"/>
  <c r="B56" l="1"/>
  <c r="E78" s="1"/>
  <c r="J76"/>
  <c r="G18" l="1"/>
  <c r="G6"/>
  <c r="I6" s="1"/>
  <c r="B5"/>
  <c r="K41"/>
  <c r="K39" l="1"/>
  <c r="K38"/>
  <c r="B47" l="1"/>
  <c r="D46"/>
  <c r="K30"/>
  <c r="K25" l="1"/>
  <c r="K24"/>
  <c r="K43" l="1"/>
  <c r="K44" l="1"/>
  <c r="G46" s="1"/>
  <c r="A19"/>
  <c r="J77" l="1"/>
  <c r="C78" s="1"/>
  <c r="G78" s="1"/>
</calcChain>
</file>

<file path=xl/sharedStrings.xml><?xml version="1.0" encoding="utf-8"?>
<sst xmlns="http://schemas.openxmlformats.org/spreadsheetml/2006/main" count="186" uniqueCount="135">
  <si>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</si>
  <si>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</si>
  <si>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</si>
  <si>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</si>
  <si>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</si>
  <si>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</si>
  <si>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</si>
  <si>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</si>
  <si>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</si>
  <si>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</si>
  <si>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</si>
  <si>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</si>
  <si>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</si>
  <si>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</si>
  <si>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</si>
  <si>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</si>
  <si>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</si>
  <si>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</si>
  <si>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</si>
  <si>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</si>
  <si>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</si>
  <si>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</si>
  <si>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</si>
  <si>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</si>
  <si>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</si>
  <si>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</si>
  <si>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</si>
  <si>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</si>
  <si>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</si>
  <si>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</si>
  <si>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</si>
  <si>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</si>
  <si>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</si>
  <si>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</si>
  <si>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</si>
  <si>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</si>
  <si>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</si>
  <si>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</si>
  <si>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</si>
  <si>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</si>
  <si>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</si>
  <si>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</si>
  <si>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</si>
  <si>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</si>
  <si>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</si>
  <si>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6.</t>
  </si>
  <si>
    <t>Холодное водоснабжение.</t>
  </si>
  <si>
    <t>Водоотведение.</t>
  </si>
  <si>
    <t>5. В</t>
  </si>
  <si>
    <t xml:space="preserve">    на</t>
  </si>
  <si>
    <t xml:space="preserve">год ,  или </t>
  </si>
  <si>
    <t xml:space="preserve">рубля          </t>
  </si>
  <si>
    <t>с  кв. метра.</t>
  </si>
  <si>
    <t xml:space="preserve">1. В </t>
  </si>
  <si>
    <t>6. В</t>
  </si>
  <si>
    <t>Управление МКД (14%)</t>
  </si>
  <si>
    <t>301,44 руб./чел.</t>
  </si>
  <si>
    <t>74,71 руб./чел.</t>
  </si>
  <si>
    <t>116,82 руб./чел.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</si>
  <si>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</si>
  <si>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</si>
  <si>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</si>
  <si>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</si>
  <si>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</si>
  <si>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19,20 руб./м²</t>
  </si>
  <si>
    <t>23</t>
  </si>
  <si>
    <t>год</t>
  </si>
  <si>
    <t>23   (</t>
  </si>
  <si>
    <t>Чистка кровли и вывоз снега с придомовой территории.</t>
  </si>
  <si>
    <t>маш/час</t>
  </si>
  <si>
    <t>Монтаж ящиков для показаний приборов учета.</t>
  </si>
  <si>
    <t>м²</t>
  </si>
  <si>
    <t>Замена светильников ЛПО, ламп в подъезде №1.</t>
  </si>
  <si>
    <t>т</t>
  </si>
  <si>
    <r>
      <t xml:space="preserve">Врезка шарового крана </t>
    </r>
    <r>
      <rPr>
        <sz val="11"/>
        <color theme="1"/>
        <rFont val="Calibri"/>
        <family val="2"/>
        <charset val="204"/>
      </rPr>
      <t>ø80 на вводе в дом ХВС.</t>
    </r>
  </si>
  <si>
    <t xml:space="preserve">состоянию  на   31  декабря </t>
  </si>
  <si>
    <t>Устранение течи трубы канализационного выпуска.</t>
  </si>
  <si>
    <t>Приобретение чернозема.</t>
  </si>
  <si>
    <t>т.</t>
  </si>
  <si>
    <t>Диагностика систем коллективного эфирного телевидения.</t>
  </si>
  <si>
    <t>Ремонт слуховых окон в чердачном помещении.</t>
  </si>
  <si>
    <t>рублей (</t>
  </si>
  <si>
    <t xml:space="preserve">по ул.    Красноармейская  за </t>
  </si>
  <si>
    <t xml:space="preserve">оф.1-       </t>
  </si>
  <si>
    <t xml:space="preserve">оф.2-       </t>
  </si>
  <si>
    <t xml:space="preserve">кв. 7-       </t>
  </si>
  <si>
    <t>кв. 14 -</t>
  </si>
  <si>
    <t>кв. 23 -</t>
  </si>
  <si>
    <t>кв. 27 -</t>
  </si>
  <si>
    <t>кв. 31 -</t>
  </si>
  <si>
    <t>кв. 39 -</t>
  </si>
  <si>
    <t>Монтаж информационных досок в подъездах.</t>
  </si>
  <si>
    <t>Подготовка ТП к отопильному сезону (покраска труб подвал №3).</t>
  </si>
  <si>
    <t>Замена неисправных шаровых кранов (подвал №3).</t>
  </si>
  <si>
    <t>Покраска стены на 1 этаже 12 м², реставрация перил ( подъезд №4).</t>
  </si>
  <si>
    <t xml:space="preserve">Замена манометров в ИТП. </t>
  </si>
  <si>
    <t>Замена термометров в ИТП.</t>
  </si>
  <si>
    <t xml:space="preserve"> - установка новогодней елки </t>
  </si>
  <si>
    <t xml:space="preserve"> - ремонт подъездах </t>
  </si>
  <si>
    <t xml:space="preserve"> - устройство сливов со стояков отопления </t>
  </si>
  <si>
    <t xml:space="preserve"> - замена входной двери в подъезде № 5</t>
  </si>
  <si>
    <t xml:space="preserve"> - ремонт водосточной системы и сливов подъезда № 5</t>
  </si>
  <si>
    <t xml:space="preserve"> - ремонт колонн и входов в подъезды</t>
  </si>
  <si>
    <t xml:space="preserve"> - ремонт (замена) окон в подъездах</t>
  </si>
  <si>
    <t xml:space="preserve"> - установка электророзетку в подвале для сварочных работ</t>
  </si>
  <si>
    <t xml:space="preserve"> - покраска придомового ограждения </t>
  </si>
  <si>
    <t xml:space="preserve"> - ремонт ступенек входа в подвал подъезда № 5</t>
  </si>
  <si>
    <t xml:space="preserve"> - ремонт (замена) почтовых ящиков в подъездах</t>
  </si>
  <si>
    <t xml:space="preserve"> - устройство дорожки к детской площадке</t>
  </si>
  <si>
    <t xml:space="preserve"> - устройство (ремонт) отмостки и ливневого канала  от подъезда № 5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</si>
  <si>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</si>
  <si>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Частичный ремонт кровли над квартирами 8, 15, 16, 24.</t>
  </si>
  <si>
    <r>
      <t>13,96 руб./м</t>
    </r>
    <r>
      <rPr>
        <sz val="11"/>
        <color theme="1"/>
        <rFont val="Calibri"/>
        <family val="2"/>
        <charset val="204"/>
      </rPr>
      <t>²</t>
    </r>
  </si>
  <si>
    <r>
      <t>4,75 руб./м</t>
    </r>
    <r>
      <rPr>
        <sz val="11"/>
        <color theme="1"/>
        <rFont val="Calibri"/>
        <family val="2"/>
        <charset val="204"/>
      </rPr>
      <t>²</t>
    </r>
  </si>
  <si>
    <t>0,027 Гкал/м²</t>
  </si>
  <si>
    <t>241,15 руб./чел.</t>
  </si>
  <si>
    <t>59,10 руб./чел.</t>
  </si>
  <si>
    <t>93,5 руб./чел.</t>
  </si>
  <si>
    <t>Генеральная уборка в подъезде в сентябре.</t>
  </si>
  <si>
    <t xml:space="preserve"> - передача бесхозных инженерных сетей</t>
  </si>
  <si>
    <t>Наклейки на ящики для показаний приборов учета.</t>
  </si>
  <si>
    <t>Генеральная уборка в подъезде в апреле.</t>
  </si>
  <si>
    <t>Благоустройство территории ( чернозем, песок).</t>
  </si>
  <si>
    <t>Восстановление забора.</t>
  </si>
  <si>
    <t>Что  с   учетом    перерасхода (+) или экономии (-)   средств   в   2014   году  в  размере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</si>
  <si>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</si>
  <si>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</si>
  <si>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</si>
  <si>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</si>
  <si>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</si>
  <si>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</si>
  <si>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</si>
  <si>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Красн 12(2)</t>
  </si>
  <si>
    <t>0,018 Гкал/м²</t>
  </si>
  <si>
    <t>Отопление(среднемес.)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</si>
</sst>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0" xfId="0" applyNumberFormat="1" applyFont="1" applyBorder="1"/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0" xfId="0" applyNumberFormat="1" applyFill="1"/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topLeftCell="A67" workbookViewId="0">
      <selection activeCell="K43" sqref="K43:L43"/>
    </sheetView>
  </sheetViews>
  <sheetFormatPr defaultRowHeight="15"/>
  <cols>
    <col min="1" max="1" width="4.42578125" customWidth="1"/>
    <col min="2" max="2" width="9" style="23" customWidth="1"/>
    <col min="3" max="3" width="11.42578125" style="23" customWidth="1"/>
    <col min="4" max="4" width="5.5703125" style="23" customWidth="1"/>
    <col min="5" max="5" width="9.28515625" style="23" customWidth="1"/>
    <col min="6" max="6" width="9.140625" style="23"/>
    <col min="7" max="7" width="12.85546875" style="23" customWidth="1"/>
    <col min="8" max="8" width="8.5703125" style="23" customWidth="1"/>
    <col min="9" max="9" width="7.28515625" customWidth="1"/>
    <col min="10" max="10" width="11" customWidth="1"/>
    <col min="11" max="11" width="10.28515625" style="15" customWidth="1"/>
    <col min="12" max="12" width="0.85546875" style="15" customWidth="1"/>
  </cols>
  <sheetData>
    <row r="1" spans="1:12" ht="9.75" customHeight="1">
      <c r="L1" s="51" t="s">
        <v>132</v>
      </c>
    </row>
    <row r="2" spans="1:12" ht="18.7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8.7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18" customHeight="1">
      <c r="A4" s="1"/>
      <c r="B4" s="3"/>
      <c r="C4" s="56" t="s">
        <v>2</v>
      </c>
      <c r="D4" s="57" t="s">
        <v>65</v>
      </c>
      <c r="E4" s="125" t="s">
        <v>82</v>
      </c>
      <c r="F4" s="125"/>
      <c r="G4" s="125"/>
      <c r="H4" s="125"/>
      <c r="I4" s="50">
        <v>2014</v>
      </c>
      <c r="J4" s="14" t="s">
        <v>66</v>
      </c>
    </row>
    <row r="5" spans="1:12" ht="21.75" customHeight="1">
      <c r="A5" s="4" t="s">
        <v>53</v>
      </c>
      <c r="B5" s="58">
        <f>I4</f>
        <v>2014</v>
      </c>
      <c r="C5" s="58" t="s">
        <v>26</v>
      </c>
      <c r="D5" s="59" t="s">
        <v>67</v>
      </c>
      <c r="E5" s="22">
        <v>3631.3</v>
      </c>
      <c r="F5" s="23" t="s">
        <v>21</v>
      </c>
    </row>
    <row r="6" spans="1:12" ht="15.75">
      <c r="A6" s="113">
        <v>1832186.12</v>
      </c>
      <c r="B6" s="113"/>
      <c r="C6" s="60" t="s">
        <v>3</v>
      </c>
      <c r="G6" s="20">
        <f>(A6-J7)</f>
        <v>1560059.9000000001</v>
      </c>
      <c r="H6" s="58" t="s">
        <v>81</v>
      </c>
      <c r="I6" s="21">
        <f>(G6/A6)*100</f>
        <v>85.14745761746083</v>
      </c>
      <c r="J6" t="s">
        <v>4</v>
      </c>
    </row>
    <row r="7" spans="1:12" ht="15.75">
      <c r="A7" t="s">
        <v>5</v>
      </c>
      <c r="J7" s="20">
        <v>272126.21999999997</v>
      </c>
      <c r="K7" s="15" t="s">
        <v>6</v>
      </c>
    </row>
    <row r="8" spans="1:12">
      <c r="A8" t="s">
        <v>7</v>
      </c>
    </row>
    <row r="9" spans="1:12">
      <c r="A9" s="16" t="s">
        <v>83</v>
      </c>
      <c r="B9" s="22">
        <v>16190.14</v>
      </c>
      <c r="C9" s="23" t="s">
        <v>8</v>
      </c>
      <c r="E9" s="46" t="s">
        <v>86</v>
      </c>
      <c r="F9" s="22">
        <v>31510.16</v>
      </c>
      <c r="G9" s="23" t="s">
        <v>8</v>
      </c>
      <c r="I9" s="46" t="s">
        <v>89</v>
      </c>
      <c r="J9" s="22">
        <v>15199.08</v>
      </c>
      <c r="K9" s="55" t="s">
        <v>8</v>
      </c>
    </row>
    <row r="10" spans="1:12">
      <c r="A10" s="16" t="s">
        <v>84</v>
      </c>
      <c r="B10" s="22">
        <v>30668.400000000001</v>
      </c>
      <c r="C10" s="23" t="s">
        <v>8</v>
      </c>
      <c r="E10" s="46" t="s">
        <v>87</v>
      </c>
      <c r="F10" s="22">
        <v>21692.04</v>
      </c>
      <c r="G10" s="23" t="s">
        <v>8</v>
      </c>
      <c r="I10" s="46" t="s">
        <v>90</v>
      </c>
      <c r="J10" s="22">
        <v>15836.39</v>
      </c>
      <c r="K10" s="55" t="s">
        <v>8</v>
      </c>
    </row>
    <row r="11" spans="1:12">
      <c r="A11" s="16" t="s">
        <v>85</v>
      </c>
      <c r="B11" s="22">
        <v>23671.24</v>
      </c>
      <c r="C11" s="23" t="s">
        <v>8</v>
      </c>
      <c r="E11" s="46" t="s">
        <v>88</v>
      </c>
      <c r="F11" s="22">
        <v>33395.019999999997</v>
      </c>
      <c r="G11" s="23" t="s">
        <v>8</v>
      </c>
      <c r="I11" s="24"/>
      <c r="J11" s="22"/>
    </row>
    <row r="12" spans="1:12" ht="14.25" customHeight="1">
      <c r="A12" t="s">
        <v>125</v>
      </c>
      <c r="B12"/>
      <c r="C12"/>
      <c r="D12"/>
      <c r="E12"/>
      <c r="F12"/>
      <c r="G12"/>
      <c r="H12"/>
      <c r="J12" s="17">
        <f>G13+G14+G15+G16</f>
        <v>272126.21999999997</v>
      </c>
      <c r="K12" s="70" t="s">
        <v>126</v>
      </c>
      <c r="L12"/>
    </row>
    <row r="13" spans="1:12">
      <c r="A13" s="71" t="s">
        <v>127</v>
      </c>
      <c r="B13" t="s">
        <v>128</v>
      </c>
      <c r="C13"/>
      <c r="D13"/>
      <c r="E13"/>
      <c r="F13"/>
      <c r="G13" s="6">
        <f>(J7*43.5/100)</f>
        <v>118374.90569999999</v>
      </c>
      <c r="H13" t="s">
        <v>8</v>
      </c>
      <c r="J13" s="2"/>
      <c r="K13"/>
      <c r="L13"/>
    </row>
    <row r="14" spans="1:12">
      <c r="A14" s="71" t="s">
        <v>127</v>
      </c>
      <c r="B14" t="s">
        <v>129</v>
      </c>
      <c r="C14"/>
      <c r="D14"/>
      <c r="E14"/>
      <c r="F14"/>
      <c r="G14" s="6">
        <f>(J7*36.6/100)</f>
        <v>99598.196519999983</v>
      </c>
      <c r="H14" t="s">
        <v>8</v>
      </c>
      <c r="J14" s="2"/>
      <c r="K14"/>
      <c r="L14"/>
    </row>
    <row r="15" spans="1:12">
      <c r="A15" s="71" t="s">
        <v>127</v>
      </c>
      <c r="B15" t="s">
        <v>130</v>
      </c>
      <c r="C15"/>
      <c r="D15"/>
      <c r="E15"/>
      <c r="F15"/>
      <c r="G15" s="6">
        <f>(J7*12.5/100)</f>
        <v>34015.777499999997</v>
      </c>
      <c r="H15" t="s">
        <v>8</v>
      </c>
      <c r="J15" s="2"/>
      <c r="K15" s="5"/>
      <c r="L15" s="72"/>
    </row>
    <row r="16" spans="1:12">
      <c r="A16" s="71" t="s">
        <v>127</v>
      </c>
      <c r="B16" t="s">
        <v>131</v>
      </c>
      <c r="C16"/>
      <c r="D16"/>
      <c r="E16"/>
      <c r="F16"/>
      <c r="G16" s="6">
        <f>(J7*7.4/100)</f>
        <v>20137.34028</v>
      </c>
      <c r="H16" t="s">
        <v>8</v>
      </c>
      <c r="J16" s="2"/>
      <c r="K16"/>
      <c r="L16"/>
    </row>
    <row r="17" spans="1:12" ht="8.25" customHeight="1">
      <c r="B17" s="22"/>
      <c r="E17" s="24"/>
      <c r="F17" s="22"/>
      <c r="I17" s="24"/>
      <c r="J17" s="22"/>
    </row>
    <row r="18" spans="1:12">
      <c r="A18" s="7" t="s">
        <v>25</v>
      </c>
      <c r="G18" s="25">
        <f>E5*4*12</f>
        <v>174302.40000000002</v>
      </c>
      <c r="H18" s="23" t="s">
        <v>9</v>
      </c>
    </row>
    <row r="19" spans="1:12" ht="15.75" thickBot="1">
      <c r="A19" s="114">
        <f>(G18*I6/100)</f>
        <v>148414.06216621707</v>
      </c>
      <c r="B19" s="114"/>
      <c r="C19" s="23" t="s">
        <v>11</v>
      </c>
    </row>
    <row r="20" spans="1:12">
      <c r="A20" s="8" t="s">
        <v>2</v>
      </c>
      <c r="B20" s="130" t="s">
        <v>17</v>
      </c>
      <c r="C20" s="131"/>
      <c r="D20" s="131"/>
      <c r="E20" s="131"/>
      <c r="F20" s="131"/>
      <c r="G20" s="131"/>
      <c r="H20" s="132"/>
      <c r="I20" s="8" t="s">
        <v>15</v>
      </c>
      <c r="J20" s="10" t="s">
        <v>14</v>
      </c>
      <c r="K20" s="133" t="s">
        <v>12</v>
      </c>
      <c r="L20" s="134"/>
    </row>
    <row r="21" spans="1:12" ht="15.75" thickBot="1">
      <c r="A21" s="9" t="s">
        <v>10</v>
      </c>
      <c r="B21" s="120"/>
      <c r="C21" s="121"/>
      <c r="D21" s="121"/>
      <c r="E21" s="121"/>
      <c r="F21" s="121"/>
      <c r="G21" s="121"/>
      <c r="H21" s="122"/>
      <c r="I21" s="9" t="s">
        <v>16</v>
      </c>
      <c r="J21" s="11"/>
      <c r="K21" s="123" t="s">
        <v>13</v>
      </c>
      <c r="L21" s="124"/>
    </row>
    <row r="22" spans="1:12">
      <c r="A22" s="32">
        <v>1</v>
      </c>
      <c r="B22" s="81" t="s">
        <v>68</v>
      </c>
      <c r="C22" s="82"/>
      <c r="D22" s="82"/>
      <c r="E22" s="82"/>
      <c r="F22" s="82"/>
      <c r="G22" s="82"/>
      <c r="H22" s="83"/>
      <c r="I22" s="28" t="s">
        <v>69</v>
      </c>
      <c r="J22" s="33">
        <v>8</v>
      </c>
      <c r="K22" s="86">
        <v>40000</v>
      </c>
      <c r="L22" s="87"/>
    </row>
    <row r="23" spans="1:12">
      <c r="A23" s="32">
        <v>2</v>
      </c>
      <c r="B23" s="81" t="s">
        <v>70</v>
      </c>
      <c r="C23" s="82"/>
      <c r="D23" s="82"/>
      <c r="E23" s="82"/>
      <c r="F23" s="82"/>
      <c r="G23" s="82"/>
      <c r="H23" s="83"/>
      <c r="I23" s="13" t="s">
        <v>24</v>
      </c>
      <c r="J23" s="33">
        <v>5</v>
      </c>
      <c r="K23" s="84">
        <v>5225</v>
      </c>
      <c r="L23" s="85"/>
    </row>
    <row r="24" spans="1:12">
      <c r="A24" s="32">
        <v>3</v>
      </c>
      <c r="B24" s="81" t="s">
        <v>120</v>
      </c>
      <c r="C24" s="82"/>
      <c r="D24" s="82"/>
      <c r="E24" s="82"/>
      <c r="F24" s="82"/>
      <c r="G24" s="82"/>
      <c r="H24" s="82"/>
      <c r="I24" s="13" t="s">
        <v>24</v>
      </c>
      <c r="J24" s="34">
        <v>22</v>
      </c>
      <c r="K24" s="118">
        <f>40*22</f>
        <v>880</v>
      </c>
      <c r="L24" s="119"/>
    </row>
    <row r="25" spans="1:12">
      <c r="A25" s="32">
        <v>4</v>
      </c>
      <c r="B25" s="115" t="s">
        <v>91</v>
      </c>
      <c r="C25" s="116"/>
      <c r="D25" s="116"/>
      <c r="E25" s="116"/>
      <c r="F25" s="116"/>
      <c r="G25" s="116"/>
      <c r="H25" s="117"/>
      <c r="I25" s="41" t="s">
        <v>24</v>
      </c>
      <c r="J25" s="45">
        <v>5</v>
      </c>
      <c r="K25" s="86">
        <f>2490*5</f>
        <v>12450</v>
      </c>
      <c r="L25" s="87"/>
    </row>
    <row r="26" spans="1:12">
      <c r="A26" s="32">
        <v>5</v>
      </c>
      <c r="B26" s="81" t="s">
        <v>121</v>
      </c>
      <c r="C26" s="82"/>
      <c r="D26" s="82"/>
      <c r="E26" s="82"/>
      <c r="F26" s="82"/>
      <c r="G26" s="82"/>
      <c r="H26" s="83"/>
      <c r="I26" s="13" t="s">
        <v>71</v>
      </c>
      <c r="J26" s="36">
        <v>3631.3</v>
      </c>
      <c r="K26" s="86">
        <v>6944.34</v>
      </c>
      <c r="L26" s="87"/>
    </row>
    <row r="27" spans="1:12">
      <c r="A27" s="32">
        <v>6</v>
      </c>
      <c r="B27" s="81" t="s">
        <v>72</v>
      </c>
      <c r="C27" s="82"/>
      <c r="D27" s="82"/>
      <c r="E27" s="82"/>
      <c r="F27" s="82"/>
      <c r="G27" s="82"/>
      <c r="H27" s="83"/>
      <c r="I27" s="13" t="s">
        <v>24</v>
      </c>
      <c r="J27" s="37">
        <v>12</v>
      </c>
      <c r="K27" s="86">
        <v>1960</v>
      </c>
      <c r="L27" s="87"/>
    </row>
    <row r="28" spans="1:12">
      <c r="A28" s="32">
        <v>7</v>
      </c>
      <c r="B28" s="81" t="s">
        <v>111</v>
      </c>
      <c r="C28" s="82"/>
      <c r="D28" s="82"/>
      <c r="E28" s="82"/>
      <c r="F28" s="82"/>
      <c r="G28" s="82"/>
      <c r="H28" s="83"/>
      <c r="I28" s="13" t="s">
        <v>71</v>
      </c>
      <c r="J28" s="45">
        <v>30</v>
      </c>
      <c r="K28" s="84">
        <v>104</v>
      </c>
      <c r="L28" s="85"/>
    </row>
    <row r="29" spans="1:12">
      <c r="A29" s="32">
        <v>8</v>
      </c>
      <c r="B29" s="81" t="s">
        <v>122</v>
      </c>
      <c r="C29" s="82"/>
      <c r="D29" s="82"/>
      <c r="E29" s="82"/>
      <c r="F29" s="82"/>
      <c r="G29" s="82"/>
      <c r="H29" s="83"/>
      <c r="I29" s="13" t="s">
        <v>73</v>
      </c>
      <c r="J29" s="33">
        <v>4.5</v>
      </c>
      <c r="K29" s="86">
        <v>3600</v>
      </c>
      <c r="L29" s="87"/>
    </row>
    <row r="30" spans="1:12">
      <c r="A30" s="32">
        <v>9</v>
      </c>
      <c r="B30" s="81" t="s">
        <v>74</v>
      </c>
      <c r="C30" s="82"/>
      <c r="D30" s="82"/>
      <c r="E30" s="82"/>
      <c r="F30" s="82"/>
      <c r="G30" s="82"/>
      <c r="H30" s="83"/>
      <c r="I30" s="13" t="s">
        <v>24</v>
      </c>
      <c r="J30" s="39">
        <v>1</v>
      </c>
      <c r="K30" s="86">
        <f>3759+2500</f>
        <v>6259</v>
      </c>
      <c r="L30" s="87"/>
    </row>
    <row r="31" spans="1:12">
      <c r="A31" s="32">
        <v>10</v>
      </c>
      <c r="B31" s="81" t="s">
        <v>76</v>
      </c>
      <c r="C31" s="111"/>
      <c r="D31" s="111"/>
      <c r="E31" s="111"/>
      <c r="F31" s="111"/>
      <c r="G31" s="111"/>
      <c r="H31" s="83"/>
      <c r="I31" s="13" t="s">
        <v>24</v>
      </c>
      <c r="J31" s="39">
        <v>1</v>
      </c>
      <c r="K31" s="86">
        <v>2043.5</v>
      </c>
      <c r="L31" s="87"/>
    </row>
    <row r="32" spans="1:12" ht="15.75" customHeight="1">
      <c r="A32" s="32">
        <v>11</v>
      </c>
      <c r="B32" s="91" t="s">
        <v>123</v>
      </c>
      <c r="C32" s="92"/>
      <c r="D32" s="92"/>
      <c r="E32" s="92"/>
      <c r="F32" s="92"/>
      <c r="G32" s="92"/>
      <c r="H32" s="93"/>
      <c r="I32" s="41" t="s">
        <v>24</v>
      </c>
      <c r="J32" s="45">
        <v>1</v>
      </c>
      <c r="K32" s="84">
        <v>518.5</v>
      </c>
      <c r="L32" s="85"/>
    </row>
    <row r="33" spans="1:12">
      <c r="A33" s="32">
        <v>12</v>
      </c>
      <c r="B33" s="81" t="s">
        <v>92</v>
      </c>
      <c r="C33" s="82"/>
      <c r="D33" s="82"/>
      <c r="E33" s="82"/>
      <c r="F33" s="82"/>
      <c r="G33" s="82"/>
      <c r="H33" s="83"/>
      <c r="I33" s="41" t="s">
        <v>24</v>
      </c>
      <c r="J33" s="45">
        <v>1</v>
      </c>
      <c r="K33" s="84">
        <v>842</v>
      </c>
      <c r="L33" s="85"/>
    </row>
    <row r="34" spans="1:12">
      <c r="A34" s="32">
        <v>13</v>
      </c>
      <c r="B34" s="81" t="s">
        <v>77</v>
      </c>
      <c r="C34" s="82"/>
      <c r="D34" s="82"/>
      <c r="E34" s="82"/>
      <c r="F34" s="82"/>
      <c r="G34" s="82"/>
      <c r="H34" s="83"/>
      <c r="I34" s="41" t="s">
        <v>78</v>
      </c>
      <c r="J34" s="45">
        <v>6</v>
      </c>
      <c r="K34" s="84">
        <v>4700</v>
      </c>
      <c r="L34" s="85"/>
    </row>
    <row r="35" spans="1:12">
      <c r="A35" s="32">
        <v>14</v>
      </c>
      <c r="B35" s="81" t="s">
        <v>118</v>
      </c>
      <c r="C35" s="82"/>
      <c r="D35" s="82"/>
      <c r="E35" s="82"/>
      <c r="F35" s="82"/>
      <c r="G35" s="82"/>
      <c r="H35" s="83"/>
      <c r="I35" s="13" t="s">
        <v>71</v>
      </c>
      <c r="J35" s="36">
        <v>3631.3</v>
      </c>
      <c r="K35" s="86">
        <v>4000</v>
      </c>
      <c r="L35" s="87"/>
    </row>
    <row r="36" spans="1:12" ht="16.5" customHeight="1">
      <c r="A36" s="32">
        <v>15</v>
      </c>
      <c r="B36" s="81" t="s">
        <v>93</v>
      </c>
      <c r="C36" s="82"/>
      <c r="D36" s="82"/>
      <c r="E36" s="82"/>
      <c r="F36" s="82"/>
      <c r="G36" s="82"/>
      <c r="H36" s="83"/>
      <c r="I36" s="41" t="s">
        <v>24</v>
      </c>
      <c r="J36" s="45">
        <v>2</v>
      </c>
      <c r="K36" s="84">
        <v>580</v>
      </c>
      <c r="L36" s="85"/>
    </row>
    <row r="37" spans="1:12">
      <c r="A37" s="32">
        <v>16</v>
      </c>
      <c r="B37" s="81" t="s">
        <v>94</v>
      </c>
      <c r="C37" s="82"/>
      <c r="D37" s="82"/>
      <c r="E37" s="82"/>
      <c r="F37" s="82"/>
      <c r="G37" s="82"/>
      <c r="H37" s="83"/>
      <c r="I37" s="13" t="s">
        <v>71</v>
      </c>
      <c r="J37" s="45">
        <v>12</v>
      </c>
      <c r="K37" s="84">
        <v>300</v>
      </c>
      <c r="L37" s="85"/>
    </row>
    <row r="38" spans="1:12">
      <c r="A38" s="32">
        <v>17</v>
      </c>
      <c r="B38" s="126" t="s">
        <v>95</v>
      </c>
      <c r="C38" s="127"/>
      <c r="D38" s="127"/>
      <c r="E38" s="127"/>
      <c r="F38" s="127"/>
      <c r="G38" s="127"/>
      <c r="H38" s="127"/>
      <c r="I38" s="48" t="s">
        <v>24</v>
      </c>
      <c r="J38" s="47">
        <v>2</v>
      </c>
      <c r="K38" s="86">
        <f>380*2</f>
        <v>760</v>
      </c>
      <c r="L38" s="87"/>
    </row>
    <row r="39" spans="1:12">
      <c r="A39" s="32">
        <v>18</v>
      </c>
      <c r="B39" s="126" t="s">
        <v>96</v>
      </c>
      <c r="C39" s="127"/>
      <c r="D39" s="127"/>
      <c r="E39" s="127"/>
      <c r="F39" s="127"/>
      <c r="G39" s="127"/>
      <c r="H39" s="127"/>
      <c r="I39" s="48" t="s">
        <v>24</v>
      </c>
      <c r="J39" s="47">
        <v>2</v>
      </c>
      <c r="K39" s="128">
        <f>250*2</f>
        <v>500</v>
      </c>
      <c r="L39" s="129"/>
    </row>
    <row r="40" spans="1:12">
      <c r="A40" s="32">
        <v>19</v>
      </c>
      <c r="B40" s="81" t="s">
        <v>79</v>
      </c>
      <c r="C40" s="82"/>
      <c r="D40" s="82"/>
      <c r="E40" s="82"/>
      <c r="F40" s="82"/>
      <c r="G40" s="82"/>
      <c r="H40" s="82"/>
      <c r="I40" s="13" t="s">
        <v>24</v>
      </c>
      <c r="J40" s="13">
        <v>1</v>
      </c>
      <c r="K40" s="118">
        <v>1200</v>
      </c>
      <c r="L40" s="119"/>
    </row>
    <row r="41" spans="1:12">
      <c r="A41" s="32">
        <v>20</v>
      </c>
      <c r="B41" s="81" t="s">
        <v>80</v>
      </c>
      <c r="C41" s="82"/>
      <c r="D41" s="82"/>
      <c r="E41" s="82"/>
      <c r="F41" s="82"/>
      <c r="G41" s="82"/>
      <c r="H41" s="83"/>
      <c r="I41" s="13" t="s">
        <v>24</v>
      </c>
      <c r="J41" s="53">
        <v>25</v>
      </c>
      <c r="K41" s="84">
        <f>2000+646</f>
        <v>2646</v>
      </c>
      <c r="L41" s="85"/>
    </row>
    <row r="42" spans="1:12" ht="12.75" customHeight="1">
      <c r="A42" s="30"/>
      <c r="B42" s="81" t="s">
        <v>18</v>
      </c>
      <c r="C42" s="82"/>
      <c r="D42" s="82"/>
      <c r="E42" s="82"/>
      <c r="F42" s="82"/>
      <c r="G42" s="82"/>
      <c r="H42" s="83"/>
      <c r="I42" s="13"/>
      <c r="J42" s="33"/>
      <c r="K42" s="86">
        <f>SUM(K22:L41)</f>
        <v>95512.34</v>
      </c>
      <c r="L42" s="87"/>
    </row>
    <row r="43" spans="1:12" ht="16.5" customHeight="1" thickBot="1">
      <c r="A43" s="30"/>
      <c r="B43" s="76" t="s">
        <v>55</v>
      </c>
      <c r="C43" s="77"/>
      <c r="D43" s="77"/>
      <c r="E43" s="77"/>
      <c r="F43" s="77"/>
      <c r="G43" s="77"/>
      <c r="H43" s="78"/>
      <c r="I43" s="29"/>
      <c r="J43" s="35"/>
      <c r="K43" s="79">
        <f>K42*0.14</f>
        <v>13371.7276</v>
      </c>
      <c r="L43" s="80"/>
    </row>
    <row r="44" spans="1:12" ht="16.5" thickBot="1">
      <c r="A44" s="12"/>
      <c r="B44" s="61" t="s">
        <v>19</v>
      </c>
      <c r="C44" s="62"/>
      <c r="D44" s="62"/>
      <c r="E44" s="62"/>
      <c r="F44" s="62"/>
      <c r="G44" s="62"/>
      <c r="H44" s="63"/>
      <c r="I44" s="12"/>
      <c r="J44" s="12"/>
      <c r="K44" s="97">
        <f>SUM(K42,K43)</f>
        <v>108884.06759999999</v>
      </c>
      <c r="L44" s="98"/>
    </row>
    <row r="45" spans="1:12">
      <c r="A45" t="s">
        <v>30</v>
      </c>
    </row>
    <row r="46" spans="1:12">
      <c r="A46" t="s">
        <v>75</v>
      </c>
      <c r="D46" s="58">
        <f>I4</f>
        <v>2014</v>
      </c>
      <c r="E46" s="23" t="s">
        <v>31</v>
      </c>
      <c r="G46" s="64">
        <f>K44-G18</f>
        <v>-65418.332400000028</v>
      </c>
      <c r="H46" s="23" t="s">
        <v>32</v>
      </c>
    </row>
    <row r="47" spans="1:12" ht="15.75" thickBot="1">
      <c r="A47" t="s">
        <v>48</v>
      </c>
      <c r="B47" s="58">
        <f>I4</f>
        <v>2014</v>
      </c>
      <c r="C47" s="23" t="s">
        <v>33</v>
      </c>
    </row>
    <row r="48" spans="1:12">
      <c r="A48" s="26" t="s">
        <v>2</v>
      </c>
      <c r="B48" s="99" t="s">
        <v>34</v>
      </c>
      <c r="C48" s="100"/>
      <c r="D48" s="100"/>
      <c r="E48" s="100"/>
      <c r="F48" s="99" t="s">
        <v>20</v>
      </c>
      <c r="G48" s="100"/>
      <c r="H48" s="101"/>
      <c r="I48" s="102" t="s">
        <v>35</v>
      </c>
      <c r="J48" s="103"/>
      <c r="K48" s="103"/>
      <c r="L48" s="104"/>
    </row>
    <row r="49" spans="1:12" ht="15.75" thickBot="1">
      <c r="A49" s="27"/>
      <c r="B49" s="105"/>
      <c r="C49" s="106"/>
      <c r="D49" s="106"/>
      <c r="E49" s="106"/>
      <c r="F49" s="105"/>
      <c r="G49" s="106"/>
      <c r="H49" s="107"/>
      <c r="I49" s="108"/>
      <c r="J49" s="109"/>
      <c r="K49" s="109"/>
      <c r="L49" s="110"/>
    </row>
    <row r="50" spans="1:12">
      <c r="A50" s="42" t="s">
        <v>36</v>
      </c>
      <c r="B50" s="88" t="s">
        <v>37</v>
      </c>
      <c r="C50" s="89"/>
      <c r="D50" s="89"/>
      <c r="E50" s="90"/>
      <c r="F50" s="73" t="s">
        <v>112</v>
      </c>
      <c r="G50" s="74"/>
      <c r="H50" s="75"/>
      <c r="I50" s="73" t="s">
        <v>64</v>
      </c>
      <c r="J50" s="74"/>
      <c r="K50" s="74"/>
      <c r="L50" s="75"/>
    </row>
    <row r="51" spans="1:12">
      <c r="A51" s="41" t="s">
        <v>38</v>
      </c>
      <c r="B51" s="81" t="s">
        <v>39</v>
      </c>
      <c r="C51" s="82"/>
      <c r="D51" s="82"/>
      <c r="E51" s="83"/>
      <c r="F51" s="94" t="s">
        <v>113</v>
      </c>
      <c r="G51" s="95"/>
      <c r="H51" s="96"/>
      <c r="I51" s="94" t="s">
        <v>40</v>
      </c>
      <c r="J51" s="95"/>
      <c r="K51" s="95"/>
      <c r="L51" s="96"/>
    </row>
    <row r="52" spans="1:12">
      <c r="A52" s="41" t="s">
        <v>41</v>
      </c>
      <c r="B52" s="81" t="s">
        <v>134</v>
      </c>
      <c r="C52" s="82"/>
      <c r="D52" s="82"/>
      <c r="E52" s="83"/>
      <c r="F52" s="94" t="s">
        <v>133</v>
      </c>
      <c r="G52" s="95"/>
      <c r="H52" s="96"/>
      <c r="I52" s="94" t="s">
        <v>114</v>
      </c>
      <c r="J52" s="95"/>
      <c r="K52" s="95"/>
      <c r="L52" s="96"/>
    </row>
    <row r="53" spans="1:12">
      <c r="A53" s="41" t="s">
        <v>42</v>
      </c>
      <c r="B53" s="81" t="s">
        <v>44</v>
      </c>
      <c r="C53" s="82"/>
      <c r="D53" s="82"/>
      <c r="E53" s="83"/>
      <c r="F53" s="94" t="s">
        <v>115</v>
      </c>
      <c r="G53" s="95"/>
      <c r="H53" s="96"/>
      <c r="I53" s="94" t="s">
        <v>56</v>
      </c>
      <c r="J53" s="95"/>
      <c r="K53" s="95"/>
      <c r="L53" s="96"/>
    </row>
    <row r="54" spans="1:12">
      <c r="A54" s="41" t="s">
        <v>43</v>
      </c>
      <c r="B54" s="81" t="s">
        <v>46</v>
      </c>
      <c r="C54" s="82"/>
      <c r="D54" s="82"/>
      <c r="E54" s="83"/>
      <c r="F54" s="94" t="s">
        <v>116</v>
      </c>
      <c r="G54" s="95"/>
      <c r="H54" s="96"/>
      <c r="I54" s="94" t="s">
        <v>57</v>
      </c>
      <c r="J54" s="95"/>
      <c r="K54" s="95"/>
      <c r="L54" s="96"/>
    </row>
    <row r="55" spans="1:12" ht="15.75" thickBot="1">
      <c r="A55" s="43" t="s">
        <v>45</v>
      </c>
      <c r="B55" s="76" t="s">
        <v>47</v>
      </c>
      <c r="C55" s="77"/>
      <c r="D55" s="77"/>
      <c r="E55" s="78"/>
      <c r="F55" s="120" t="s">
        <v>117</v>
      </c>
      <c r="G55" s="121"/>
      <c r="H55" s="122"/>
      <c r="I55" s="120" t="s">
        <v>58</v>
      </c>
      <c r="J55" s="121"/>
      <c r="K55" s="121"/>
      <c r="L55" s="122"/>
    </row>
    <row r="56" spans="1:12">
      <c r="A56" s="40" t="s">
        <v>54</v>
      </c>
      <c r="B56" s="58">
        <f>I4+1</f>
        <v>2015</v>
      </c>
      <c r="C56" s="23" t="s">
        <v>27</v>
      </c>
    </row>
    <row r="57" spans="1:12">
      <c r="A57" s="52" t="s">
        <v>110</v>
      </c>
    </row>
    <row r="58" spans="1:12">
      <c r="A58" s="44" t="s">
        <v>59</v>
      </c>
      <c r="J58" s="15">
        <v>1200</v>
      </c>
      <c r="K58" s="15" t="s">
        <v>8</v>
      </c>
    </row>
    <row r="59" spans="1:12">
      <c r="A59" s="49" t="s">
        <v>97</v>
      </c>
      <c r="J59" s="15">
        <v>1500</v>
      </c>
      <c r="K59" s="15" t="s">
        <v>8</v>
      </c>
    </row>
    <row r="60" spans="1:12">
      <c r="A60" s="44" t="s">
        <v>60</v>
      </c>
      <c r="J60" s="15">
        <v>6000</v>
      </c>
      <c r="K60" s="15" t="s">
        <v>8</v>
      </c>
    </row>
    <row r="61" spans="1:12">
      <c r="A61" s="54" t="s">
        <v>119</v>
      </c>
      <c r="J61" s="15">
        <v>5000</v>
      </c>
      <c r="K61" s="15" t="s">
        <v>8</v>
      </c>
    </row>
    <row r="62" spans="1:12">
      <c r="A62" s="44" t="s">
        <v>61</v>
      </c>
      <c r="J62" s="15">
        <v>5000</v>
      </c>
      <c r="K62" s="15" t="s">
        <v>8</v>
      </c>
    </row>
    <row r="63" spans="1:12">
      <c r="A63" s="44" t="s">
        <v>62</v>
      </c>
      <c r="J63" s="15">
        <v>20000</v>
      </c>
      <c r="K63" s="15" t="s">
        <v>8</v>
      </c>
    </row>
    <row r="64" spans="1:12">
      <c r="A64" s="49" t="s">
        <v>98</v>
      </c>
      <c r="J64" s="15">
        <v>150000</v>
      </c>
      <c r="K64" s="15" t="s">
        <v>8</v>
      </c>
    </row>
    <row r="65" spans="1:11">
      <c r="A65" s="49" t="s">
        <v>109</v>
      </c>
      <c r="J65" s="15">
        <v>180000</v>
      </c>
      <c r="K65" s="15" t="s">
        <v>8</v>
      </c>
    </row>
    <row r="66" spans="1:11">
      <c r="A66" s="49" t="s">
        <v>99</v>
      </c>
      <c r="J66" s="15">
        <v>55000</v>
      </c>
      <c r="K66" s="15" t="s">
        <v>8</v>
      </c>
    </row>
    <row r="67" spans="1:11">
      <c r="A67" s="49" t="s">
        <v>101</v>
      </c>
      <c r="J67" s="15">
        <v>35000</v>
      </c>
      <c r="K67" s="15" t="s">
        <v>8</v>
      </c>
    </row>
    <row r="68" spans="1:11">
      <c r="A68" s="49" t="s">
        <v>100</v>
      </c>
      <c r="J68" s="15">
        <v>35000</v>
      </c>
      <c r="K68" s="15" t="s">
        <v>8</v>
      </c>
    </row>
    <row r="69" spans="1:11">
      <c r="A69" s="49" t="s">
        <v>102</v>
      </c>
      <c r="J69" s="15">
        <v>50000</v>
      </c>
      <c r="K69" s="15" t="s">
        <v>8</v>
      </c>
    </row>
    <row r="70" spans="1:11">
      <c r="A70" s="49" t="s">
        <v>103</v>
      </c>
      <c r="J70" s="15">
        <v>350000</v>
      </c>
      <c r="K70" s="15" t="s">
        <v>8</v>
      </c>
    </row>
    <row r="71" spans="1:11">
      <c r="A71" s="49" t="s">
        <v>104</v>
      </c>
      <c r="J71" s="15">
        <v>2000</v>
      </c>
      <c r="K71" s="15" t="s">
        <v>8</v>
      </c>
    </row>
    <row r="72" spans="1:11">
      <c r="A72" s="49" t="s">
        <v>105</v>
      </c>
      <c r="J72" s="15">
        <v>10000</v>
      </c>
      <c r="K72" s="15" t="s">
        <v>8</v>
      </c>
    </row>
    <row r="73" spans="1:11">
      <c r="A73" s="49" t="s">
        <v>106</v>
      </c>
      <c r="J73" s="15">
        <v>20000</v>
      </c>
      <c r="K73" s="15" t="s">
        <v>8</v>
      </c>
    </row>
    <row r="74" spans="1:11">
      <c r="A74" s="49" t="s">
        <v>107</v>
      </c>
      <c r="J74" s="15">
        <v>30000</v>
      </c>
      <c r="K74" s="15" t="s">
        <v>8</v>
      </c>
    </row>
    <row r="75" spans="1:11" ht="15.75" customHeight="1">
      <c r="A75" s="49" t="s">
        <v>108</v>
      </c>
      <c r="J75" s="15">
        <v>20000</v>
      </c>
      <c r="K75" s="15" t="s">
        <v>8</v>
      </c>
    </row>
    <row r="76" spans="1:11">
      <c r="A76" s="19" t="s">
        <v>28</v>
      </c>
      <c r="J76" s="6">
        <f>SUM(J58:J75)</f>
        <v>975700</v>
      </c>
      <c r="K76" s="6" t="s">
        <v>29</v>
      </c>
    </row>
    <row r="77" spans="1:11">
      <c r="A77" s="54" t="s">
        <v>124</v>
      </c>
      <c r="B77" s="65"/>
      <c r="C77" s="65"/>
      <c r="D77" s="65"/>
      <c r="E77" s="65"/>
      <c r="F77" s="65"/>
      <c r="G77" s="65"/>
      <c r="H77" s="66"/>
      <c r="I77" s="18"/>
      <c r="J77" s="31">
        <f>G46</f>
        <v>-65418.332400000028</v>
      </c>
    </row>
    <row r="78" spans="1:11">
      <c r="A78" s="44" t="s">
        <v>63</v>
      </c>
      <c r="B78" s="67"/>
      <c r="C78" s="64">
        <f>J76+J77</f>
        <v>910281.66759999993</v>
      </c>
      <c r="D78" s="67" t="s">
        <v>49</v>
      </c>
      <c r="E78" s="68">
        <f>B56</f>
        <v>2015</v>
      </c>
      <c r="F78" s="23" t="s">
        <v>50</v>
      </c>
      <c r="G78" s="21">
        <f>C78/(E5*4)</f>
        <v>62.669131412992584</v>
      </c>
      <c r="H78" s="69" t="s">
        <v>51</v>
      </c>
      <c r="I78" t="s">
        <v>52</v>
      </c>
    </row>
    <row r="79" spans="1:11">
      <c r="A79" s="38"/>
      <c r="B79" s="67"/>
      <c r="C79" s="64"/>
      <c r="D79" s="67"/>
      <c r="E79" s="68"/>
      <c r="G79" s="21"/>
      <c r="H79" s="69"/>
    </row>
    <row r="80" spans="1:11" ht="34.5" customHeight="1">
      <c r="B80" s="23" t="s">
        <v>22</v>
      </c>
    </row>
    <row r="81" spans="2:11">
      <c r="B81" s="23" t="s">
        <v>20</v>
      </c>
      <c r="I81" t="s">
        <v>23</v>
      </c>
      <c r="K81" s="51" t="s">
        <v>132</v>
      </c>
    </row>
  </sheetData>
  <mergeCells count="78">
    <mergeCell ref="E4:H4"/>
    <mergeCell ref="B41:H41"/>
    <mergeCell ref="K41:L41"/>
    <mergeCell ref="B37:H37"/>
    <mergeCell ref="B38:H38"/>
    <mergeCell ref="B39:H39"/>
    <mergeCell ref="B40:H40"/>
    <mergeCell ref="K37:L37"/>
    <mergeCell ref="K38:L38"/>
    <mergeCell ref="K39:L39"/>
    <mergeCell ref="K40:L40"/>
    <mergeCell ref="B23:H23"/>
    <mergeCell ref="K23:L23"/>
    <mergeCell ref="B20:H20"/>
    <mergeCell ref="K20:L20"/>
    <mergeCell ref="B28:H28"/>
    <mergeCell ref="B55:E55"/>
    <mergeCell ref="F55:H55"/>
    <mergeCell ref="I55:L55"/>
    <mergeCell ref="K32:L32"/>
    <mergeCell ref="K30:L30"/>
    <mergeCell ref="B21:H21"/>
    <mergeCell ref="K21:L21"/>
    <mergeCell ref="K31:L31"/>
    <mergeCell ref="K28:L28"/>
    <mergeCell ref="B29:H29"/>
    <mergeCell ref="K29:L29"/>
    <mergeCell ref="B30:H30"/>
    <mergeCell ref="B24:H24"/>
    <mergeCell ref="K24:L24"/>
    <mergeCell ref="K27:L27"/>
    <mergeCell ref="B31:H31"/>
    <mergeCell ref="B51:E51"/>
    <mergeCell ref="F51:H51"/>
    <mergeCell ref="I51:L51"/>
    <mergeCell ref="A2:L2"/>
    <mergeCell ref="A3:L3"/>
    <mergeCell ref="A6:B6"/>
    <mergeCell ref="A19:B19"/>
    <mergeCell ref="K42:L42"/>
    <mergeCell ref="K26:L26"/>
    <mergeCell ref="B26:H26"/>
    <mergeCell ref="B22:H22"/>
    <mergeCell ref="K22:L22"/>
    <mergeCell ref="B25:H25"/>
    <mergeCell ref="K25:L25"/>
    <mergeCell ref="B27:H27"/>
    <mergeCell ref="B54:E54"/>
    <mergeCell ref="F54:H54"/>
    <mergeCell ref="I54:L54"/>
    <mergeCell ref="K44:L44"/>
    <mergeCell ref="B48:E48"/>
    <mergeCell ref="F48:H48"/>
    <mergeCell ref="I48:L48"/>
    <mergeCell ref="B53:E53"/>
    <mergeCell ref="F53:H53"/>
    <mergeCell ref="I53:L53"/>
    <mergeCell ref="B49:E49"/>
    <mergeCell ref="F49:H49"/>
    <mergeCell ref="I49:L49"/>
    <mergeCell ref="B52:E52"/>
    <mergeCell ref="F52:H52"/>
    <mergeCell ref="I52:L52"/>
    <mergeCell ref="F50:H50"/>
    <mergeCell ref="I50:L50"/>
    <mergeCell ref="B43:H43"/>
    <mergeCell ref="K43:L43"/>
    <mergeCell ref="B42:H42"/>
    <mergeCell ref="B33:H33"/>
    <mergeCell ref="B34:H34"/>
    <mergeCell ref="B35:H35"/>
    <mergeCell ref="B36:H36"/>
    <mergeCell ref="K33:L33"/>
    <mergeCell ref="K34:L34"/>
    <mergeCell ref="K35:L35"/>
    <mergeCell ref="K36:L36"/>
    <mergeCell ref="B50:E50"/>
    <mergeCell ref="B32:H32"/>
  </mergeCells>
  <pageMargins left="0.17" right="0.16" top="0.25" bottom="0.17" header="0.19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2015-03-25T14:01:07Z</dcterms:modified>
</cp:coreProperties>
</file>