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B10" i="2"/>
  <c r="G17"/>
  <c r="G16"/>
  <c r="G15"/>
  <c r="G14"/>
  <c r="J13" l="1"/>
  <c r="K44"/>
  <c r="G19" l="1"/>
  <c r="K43"/>
  <c r="K42" l="1"/>
  <c r="K41"/>
  <c r="K40" l="1"/>
  <c r="K39"/>
  <c r="K38"/>
  <c r="K36" l="1"/>
  <c r="K33" l="1"/>
  <c r="K32" l="1"/>
  <c r="K31"/>
  <c r="K30"/>
  <c r="K27"/>
  <c r="K26"/>
  <c r="K29" l="1"/>
  <c r="K24" l="1"/>
  <c r="K45" s="1"/>
  <c r="E80" l="1"/>
  <c r="H79"/>
  <c r="J78"/>
  <c r="B70"/>
  <c r="B61"/>
  <c r="B51"/>
  <c r="D50"/>
  <c r="G7"/>
  <c r="I7" s="1"/>
  <c r="A20" s="1"/>
  <c r="B6"/>
  <c r="K46" l="1"/>
  <c r="K47" s="1"/>
  <c r="K48" s="1"/>
  <c r="G50" l="1"/>
  <c r="K79" s="1"/>
  <c r="C80" s="1"/>
  <c r="H80" s="1"/>
  <c r="F63" s="1"/>
</calcChain>
</file>

<file path=xl/sharedStrings.xml><?xml version="1.0" encoding="utf-8"?>
<sst xmlns="http://schemas.openxmlformats.org/spreadsheetml/2006/main" count="163" uniqueCount="134">
  <si>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</si>
  <si>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</si>
  <si>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</si>
  <si>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</si>
  <si>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</si>
  <si>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</si>
  <si>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руб.</t>
  </si>
  <si>
    <t xml:space="preserve">   рубля   (поступило  от  жителей </t>
  </si>
  <si>
    <t>п/п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</si>
  <si>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</si>
  <si>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</si>
  <si>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</si>
  <si>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</si>
  <si>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</si>
  <si>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</si>
  <si>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</si>
  <si>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</si>
  <si>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</si>
  <si>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</si>
  <si>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</si>
  <si>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</si>
  <si>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</si>
  <si>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</si>
  <si>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</si>
  <si>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</si>
  <si>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</si>
  <si>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</si>
  <si>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</si>
  <si>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</si>
  <si>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</si>
  <si>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</si>
  <si>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</si>
  <si>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</si>
  <si>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</si>
  <si>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</si>
  <si>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</si>
  <si>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</si>
  <si>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</si>
  <si>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</si>
  <si>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</si>
  <si>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</si>
  <si>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</si>
  <si>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</si>
  <si>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</si>
  <si>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</si>
  <si>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</si>
  <si>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</si>
  <si>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</si>
  <si>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</si>
  <si>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</si>
  <si>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</si>
  <si>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</si>
  <si>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</si>
  <si>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</si>
  <si>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</si>
  <si>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</si>
  <si>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</si>
  <si>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</si>
  <si>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</si>
  <si>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</si>
  <si>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</si>
  <si>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</si>
  <si>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</si>
  <si>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</si>
  <si>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</si>
  <si>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</si>
  <si>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</si>
  <si>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</si>
  <si>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</si>
  <si>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</si>
  <si>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</si>
  <si>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   83    ( </t>
  </si>
  <si>
    <t xml:space="preserve">1. В </t>
  </si>
  <si>
    <t>( ОАО "Западное управление")</t>
  </si>
  <si>
    <t>Б 83 (I)</t>
  </si>
  <si>
    <t xml:space="preserve">   рублей    (</t>
  </si>
  <si>
    <t>5. В</t>
  </si>
  <si>
    <r>
      <t>м</t>
    </r>
    <r>
      <rPr>
        <sz val="11"/>
        <color theme="1"/>
        <rFont val="Calibri"/>
        <family val="2"/>
        <charset val="204"/>
      </rPr>
      <t>²</t>
    </r>
  </si>
  <si>
    <t>м/час</t>
  </si>
  <si>
    <t>4,74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</si>
  <si>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</si>
  <si>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</si>
  <si>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</si>
  <si>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</si>
  <si>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</si>
  <si>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</si>
  <si>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</si>
  <si>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</si>
  <si>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Реконструкция системы освещения МОП В подъезде.</t>
  </si>
  <si>
    <t>Уборка снега с кровли</t>
  </si>
  <si>
    <t>мес.</t>
  </si>
  <si>
    <t>Генеральная уборка подъезда в апреле.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</si>
  <si>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</si>
  <si>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</si>
  <si>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</si>
  <si>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</si>
  <si>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</si>
  <si>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</si>
  <si>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</si>
  <si>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</si>
  <si>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</si>
  <si>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</si>
  <si>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t>12,38 руб./м²</t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</si>
  <si>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</si>
  <si>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</si>
  <si>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</si>
  <si>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Нанесение трафарета на мусорные баки (3,11%)</t>
  </si>
  <si>
    <t>Покраска мусорных баков (3,11%)</t>
  </si>
  <si>
    <t>компл.</t>
  </si>
  <si>
    <t>Благоустройство территории (посадка цветов) (9,27%).</t>
  </si>
  <si>
    <t>раб.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</si>
  <si>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</si>
  <si>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</si>
  <si>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</si>
  <si>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</si>
  <si>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</si>
  <si>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</si>
  <si>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Монтаж видеонаблюдения.</t>
  </si>
  <si>
    <t>м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</si>
  <si>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</si>
  <si>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</si>
  <si>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25,00%)</t>
  </si>
  <si>
    <t>Замена термометров в ИТП (25,00%)</t>
  </si>
  <si>
    <t>Установка новогодней елки (2,27 %)</t>
  </si>
  <si>
    <t>Тех. обслуживание охранной сигнализации ИТП( 25,00%).</t>
  </si>
  <si>
    <r>
      <t xml:space="preserve">кв. </t>
    </r>
    <r>
      <rPr>
        <b/>
        <sz val="11"/>
        <rFont val="Calibri"/>
        <family val="2"/>
        <charset val="204"/>
        <scheme val="minor"/>
      </rPr>
      <t>14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</si>
  <si>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20-</t>
    </r>
  </si>
  <si>
    <t>Всего в 2014году:</t>
  </si>
  <si>
    <t>ИТОГО за 2014год:</t>
  </si>
  <si>
    <t>ИТОГО на 31.12.2014г:</t>
  </si>
  <si>
    <t xml:space="preserve"> - содержание общего имущества -   11,20   рубля с кв.метра общей площади в месяц;</t>
  </si>
  <si>
    <t>Накладные расходы (14%)</t>
  </si>
  <si>
    <t>Предъявлен на рассмотрение жителей</t>
  </si>
  <si>
    <t>Перерасход (+) или экономия (-) средств в 2013 году.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</si>
</sst>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6" fillId="0" borderId="0" xfId="0" applyNumberFormat="1" applyFo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0" fillId="0" borderId="0" xfId="0" applyBorder="1"/>
    <xf numFmtId="0" fontId="9" fillId="0" borderId="0" xfId="1" applyFont="1" applyBorder="1" applyAlignment="1">
      <alignment vertical="top" wrapText="1"/>
    </xf>
    <xf numFmtId="0" fontId="0" fillId="0" borderId="2" xfId="0" applyBorder="1"/>
    <xf numFmtId="0" fontId="0" fillId="0" borderId="0" xfId="0" applyBorder="1" applyAlignment="1">
      <alignment horizontal="center"/>
    </xf>
    <xf numFmtId="0" fontId="10" fillId="0" borderId="0" xfId="0" applyFont="1" applyFill="1"/>
    <xf numFmtId="4" fontId="10" fillId="0" borderId="0" xfId="0" applyNumberFormat="1" applyFont="1" applyFill="1"/>
    <xf numFmtId="0" fontId="11" fillId="0" borderId="0" xfId="0" applyFont="1" applyFill="1" applyAlignment="1">
      <alignment horizontal="left"/>
    </xf>
    <xf numFmtId="4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center"/>
    </xf>
    <xf numFmtId="4" fontId="11" fillId="0" borderId="0" xfId="0" applyNumberFormat="1" applyFont="1" applyFill="1"/>
    <xf numFmtId="4" fontId="10" fillId="0" borderId="0" xfId="0" applyNumberFormat="1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4" fontId="10" fillId="0" borderId="8" xfId="0" applyNumberFormat="1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0" fillId="0" borderId="12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9" xfId="0" applyNumberFormat="1" applyFont="1" applyBorder="1" applyAlignment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/>
    <xf numFmtId="4" fontId="3" fillId="0" borderId="15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/>
    <xf numFmtId="4" fontId="0" fillId="0" borderId="17" xfId="0" applyNumberFormat="1" applyBorder="1" applyAlignment="1"/>
    <xf numFmtId="4" fontId="0" fillId="0" borderId="19" xfId="0" applyNumberForma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abSelected="1" zoomScaleNormal="100" workbookViewId="0">
      <selection activeCell="I4" sqref="I4"/>
    </sheetView>
  </sheetViews>
  <sheetFormatPr defaultRowHeight="15"/>
  <cols>
    <col min="1" max="1" width="5.85546875" customWidth="1"/>
    <col min="2" max="2" width="9.85546875" customWidth="1"/>
    <col min="3" max="3" width="10.7109375" customWidth="1"/>
    <col min="4" max="4" width="6.28515625" customWidth="1"/>
    <col min="5" max="5" width="7.7109375" customWidth="1"/>
    <col min="6" max="6" width="9.7109375" customWidth="1"/>
    <col min="7" max="7" width="13" customWidth="1"/>
    <col min="8" max="8" width="11.7109375" customWidth="1"/>
    <col min="9" max="9" width="9.42578125" customWidth="1"/>
    <col min="10" max="10" width="12.42578125" customWidth="1"/>
    <col min="11" max="11" width="10.42578125" customWidth="1"/>
    <col min="12" max="12" width="3.85546875" customWidth="1"/>
  </cols>
  <sheetData>
    <row r="1" spans="1:12" ht="30.75" customHeight="1">
      <c r="A1" s="46"/>
      <c r="B1" s="46"/>
      <c r="C1" s="46"/>
      <c r="D1" s="46"/>
      <c r="E1" s="46"/>
      <c r="F1" s="46"/>
      <c r="G1" s="46"/>
      <c r="H1" s="46"/>
      <c r="I1" s="46"/>
      <c r="J1" s="99" t="s">
        <v>132</v>
      </c>
      <c r="K1" s="99"/>
      <c r="L1" s="46"/>
    </row>
    <row r="2" spans="1:12" ht="18.7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8.7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8.75">
      <c r="A4" s="1"/>
      <c r="B4" s="2"/>
      <c r="C4" s="4" t="s">
        <v>2</v>
      </c>
      <c r="D4" s="35">
        <v>82</v>
      </c>
      <c r="E4" s="133" t="s">
        <v>69</v>
      </c>
      <c r="F4" s="133"/>
      <c r="G4" s="133"/>
      <c r="H4" s="133"/>
      <c r="I4" s="35">
        <v>2014</v>
      </c>
      <c r="J4" s="19" t="s">
        <v>16</v>
      </c>
    </row>
    <row r="6" spans="1:12" ht="15.75">
      <c r="A6" s="3" t="s">
        <v>72</v>
      </c>
      <c r="B6" s="32">
        <f>I4</f>
        <v>2014</v>
      </c>
      <c r="C6" t="s">
        <v>20</v>
      </c>
      <c r="D6" s="32" t="s">
        <v>71</v>
      </c>
      <c r="E6" s="26">
        <v>994.7</v>
      </c>
      <c r="F6" t="s">
        <v>53</v>
      </c>
    </row>
    <row r="7" spans="1:12" ht="15.75">
      <c r="A7" s="134">
        <v>626998.07999999996</v>
      </c>
      <c r="B7" s="134"/>
      <c r="C7" s="5" t="s">
        <v>3</v>
      </c>
      <c r="G7" s="8">
        <f>A7-J8</f>
        <v>508811.04</v>
      </c>
      <c r="H7" s="32" t="s">
        <v>75</v>
      </c>
      <c r="I7" s="7">
        <f>(G7/A7)*100</f>
        <v>81.150334623034254</v>
      </c>
      <c r="J7" t="s">
        <v>4</v>
      </c>
    </row>
    <row r="8" spans="1:12" ht="15.75">
      <c r="A8" t="s">
        <v>68</v>
      </c>
      <c r="J8" s="8">
        <v>118187.04</v>
      </c>
      <c r="K8" t="s">
        <v>5</v>
      </c>
    </row>
    <row r="9" spans="1:12">
      <c r="A9" t="s">
        <v>67</v>
      </c>
    </row>
    <row r="10" spans="1:12">
      <c r="A10" s="46" t="s">
        <v>125</v>
      </c>
      <c r="B10" s="47">
        <f>10810.94+11885.19</f>
        <v>22696.13</v>
      </c>
      <c r="C10" s="46" t="s">
        <v>6</v>
      </c>
      <c r="D10" s="46"/>
      <c r="E10" s="48" t="s">
        <v>126</v>
      </c>
      <c r="F10" s="49">
        <v>30795.439999999999</v>
      </c>
      <c r="G10" s="46" t="s">
        <v>6</v>
      </c>
      <c r="H10" s="46"/>
      <c r="I10" s="48"/>
      <c r="J10" s="50"/>
      <c r="K10" s="46"/>
      <c r="L10" s="46"/>
    </row>
    <row r="11" spans="1:12">
      <c r="A11" s="46"/>
      <c r="B11" s="47"/>
      <c r="C11" s="46"/>
      <c r="D11" s="46"/>
      <c r="E11" s="48"/>
      <c r="F11" s="49"/>
      <c r="G11" s="46"/>
      <c r="H11" s="46"/>
      <c r="I11" s="48"/>
      <c r="J11" s="50"/>
      <c r="K11" s="46"/>
      <c r="L11" s="46"/>
    </row>
    <row r="12" spans="1:12">
      <c r="A12" s="46"/>
      <c r="B12" s="47"/>
      <c r="C12" s="46"/>
      <c r="D12" s="46"/>
      <c r="E12" s="56"/>
      <c r="F12" s="47"/>
      <c r="G12" s="46"/>
      <c r="H12" s="46"/>
      <c r="I12" s="56"/>
      <c r="J12" s="47"/>
      <c r="K12" s="46"/>
      <c r="L12" s="46"/>
    </row>
    <row r="13" spans="1:12" ht="15.75">
      <c r="A13" s="46" t="s">
        <v>92</v>
      </c>
      <c r="B13" s="46"/>
      <c r="C13" s="46"/>
      <c r="D13" s="46"/>
      <c r="E13" s="46"/>
      <c r="F13" s="46"/>
      <c r="G13" s="46"/>
      <c r="H13" s="46"/>
      <c r="I13" s="46"/>
      <c r="J13" s="47">
        <f>G14+G15+G16+G17</f>
        <v>118187.04</v>
      </c>
      <c r="K13" s="51" t="s">
        <v>93</v>
      </c>
      <c r="L13" s="46"/>
    </row>
    <row r="14" spans="1:12">
      <c r="A14" s="52" t="s">
        <v>94</v>
      </c>
      <c r="B14" s="46" t="s">
        <v>95</v>
      </c>
      <c r="C14" s="46"/>
      <c r="D14" s="46"/>
      <c r="E14" s="46"/>
      <c r="F14" s="46"/>
      <c r="G14" s="53">
        <f>(J8*43.5/100)</f>
        <v>51411.362399999991</v>
      </c>
      <c r="H14" s="46" t="s">
        <v>6</v>
      </c>
      <c r="I14" s="46"/>
      <c r="J14" s="46"/>
      <c r="K14" s="46"/>
      <c r="L14" s="46"/>
    </row>
    <row r="15" spans="1:12">
      <c r="A15" s="52" t="s">
        <v>94</v>
      </c>
      <c r="B15" s="46" t="s">
        <v>96</v>
      </c>
      <c r="C15" s="46"/>
      <c r="D15" s="46"/>
      <c r="E15" s="46"/>
      <c r="F15" s="46"/>
      <c r="G15" s="53">
        <f>(J8*36.6/100)</f>
        <v>43256.456639999997</v>
      </c>
      <c r="H15" s="46" t="s">
        <v>6</v>
      </c>
      <c r="I15" s="46"/>
      <c r="J15" s="46"/>
      <c r="K15" s="46"/>
      <c r="L15" s="46"/>
    </row>
    <row r="16" spans="1:12">
      <c r="A16" s="52" t="s">
        <v>94</v>
      </c>
      <c r="B16" s="46" t="s">
        <v>97</v>
      </c>
      <c r="C16" s="46"/>
      <c r="D16" s="46"/>
      <c r="E16" s="46"/>
      <c r="F16" s="46"/>
      <c r="G16" s="53">
        <f>(J8*12.5/100)</f>
        <v>14773.38</v>
      </c>
      <c r="H16" s="46" t="s">
        <v>6</v>
      </c>
      <c r="I16" s="46"/>
      <c r="J16" s="46"/>
      <c r="K16" s="54"/>
      <c r="L16" s="55"/>
    </row>
    <row r="17" spans="1:12">
      <c r="A17" s="52" t="s">
        <v>94</v>
      </c>
      <c r="B17" s="46" t="s">
        <v>98</v>
      </c>
      <c r="C17" s="46"/>
      <c r="D17" s="46"/>
      <c r="E17" s="46"/>
      <c r="F17" s="46"/>
      <c r="G17" s="53">
        <f>(J8*7.4/100)</f>
        <v>8745.8409599999995</v>
      </c>
      <c r="H17" s="46" t="s">
        <v>6</v>
      </c>
      <c r="I17" s="46"/>
      <c r="J17" s="46"/>
      <c r="K17" s="46"/>
      <c r="L17" s="46"/>
    </row>
    <row r="18" spans="1:12">
      <c r="G18" s="21"/>
    </row>
    <row r="19" spans="1:12">
      <c r="A19" s="9" t="s">
        <v>99</v>
      </c>
      <c r="G19" s="41">
        <f>E6*5.45*12</f>
        <v>65053.380000000005</v>
      </c>
      <c r="H19" t="s">
        <v>7</v>
      </c>
    </row>
    <row r="20" spans="1:12" ht="15.75" thickBot="1">
      <c r="A20" s="135">
        <f>G19*I7/100</f>
        <v>52791.035553594047</v>
      </c>
      <c r="B20" s="135"/>
      <c r="C20" t="s">
        <v>59</v>
      </c>
    </row>
    <row r="21" spans="1:12">
      <c r="A21" s="10" t="s">
        <v>2</v>
      </c>
      <c r="B21" s="100" t="s">
        <v>14</v>
      </c>
      <c r="C21" s="101"/>
      <c r="D21" s="101"/>
      <c r="E21" s="101"/>
      <c r="F21" s="101"/>
      <c r="G21" s="101"/>
      <c r="H21" s="102"/>
      <c r="I21" s="10" t="s">
        <v>12</v>
      </c>
      <c r="J21" s="12" t="s">
        <v>11</v>
      </c>
      <c r="K21" s="100" t="s">
        <v>9</v>
      </c>
      <c r="L21" s="102"/>
    </row>
    <row r="22" spans="1:12" ht="15.75" thickBot="1">
      <c r="A22" s="11" t="s">
        <v>8</v>
      </c>
      <c r="B22" s="129"/>
      <c r="C22" s="130"/>
      <c r="D22" s="130"/>
      <c r="E22" s="130"/>
      <c r="F22" s="130"/>
      <c r="G22" s="130"/>
      <c r="H22" s="131"/>
      <c r="I22" s="11" t="s">
        <v>13</v>
      </c>
      <c r="J22" s="13"/>
      <c r="K22" s="127" t="s">
        <v>10</v>
      </c>
      <c r="L22" s="128"/>
    </row>
    <row r="23" spans="1:12">
      <c r="A23" s="136"/>
      <c r="B23" s="137" t="s">
        <v>133</v>
      </c>
      <c r="C23" s="138"/>
      <c r="D23" s="138"/>
      <c r="E23" s="138"/>
      <c r="F23" s="138"/>
      <c r="G23" s="138"/>
      <c r="H23" s="139"/>
      <c r="I23" s="140"/>
      <c r="J23" s="141"/>
      <c r="K23" s="142">
        <v>-2830.07</v>
      </c>
      <c r="L23" s="143"/>
    </row>
    <row r="24" spans="1:12">
      <c r="A24" s="15">
        <v>1</v>
      </c>
      <c r="B24" s="90" t="s">
        <v>88</v>
      </c>
      <c r="C24" s="132"/>
      <c r="D24" s="132"/>
      <c r="E24" s="132"/>
      <c r="F24" s="132"/>
      <c r="G24" s="132"/>
      <c r="H24" s="92"/>
      <c r="I24" s="15" t="s">
        <v>70</v>
      </c>
      <c r="J24" s="15">
        <v>7</v>
      </c>
      <c r="K24" s="95">
        <f>2020+4000</f>
        <v>6020</v>
      </c>
      <c r="L24" s="96"/>
    </row>
    <row r="25" spans="1:12">
      <c r="A25" s="29">
        <v>2</v>
      </c>
      <c r="B25" s="90" t="s">
        <v>89</v>
      </c>
      <c r="C25" s="132"/>
      <c r="D25" s="132"/>
      <c r="E25" s="132"/>
      <c r="F25" s="132"/>
      <c r="G25" s="132"/>
      <c r="H25" s="92"/>
      <c r="I25" s="15" t="s">
        <v>77</v>
      </c>
      <c r="J25" s="15"/>
      <c r="K25" s="95">
        <v>4900</v>
      </c>
      <c r="L25" s="96"/>
    </row>
    <row r="26" spans="1:12">
      <c r="A26" s="29">
        <v>3</v>
      </c>
      <c r="B26" s="106" t="s">
        <v>104</v>
      </c>
      <c r="C26" s="107"/>
      <c r="D26" s="107"/>
      <c r="E26" s="107"/>
      <c r="F26" s="107"/>
      <c r="G26" s="107"/>
      <c r="H26" s="107"/>
      <c r="I26" s="60" t="s">
        <v>78</v>
      </c>
      <c r="J26" s="61">
        <v>22</v>
      </c>
      <c r="K26" s="110">
        <f>103300*0.0413</f>
        <v>4266.29</v>
      </c>
      <c r="L26" s="111"/>
    </row>
    <row r="27" spans="1:12">
      <c r="A27" s="29">
        <v>4</v>
      </c>
      <c r="B27" s="106" t="s">
        <v>105</v>
      </c>
      <c r="C27" s="107"/>
      <c r="D27" s="107"/>
      <c r="E27" s="107"/>
      <c r="F27" s="107"/>
      <c r="G27" s="107"/>
      <c r="H27" s="107"/>
      <c r="I27" s="60" t="s">
        <v>78</v>
      </c>
      <c r="J27" s="61">
        <v>7</v>
      </c>
      <c r="K27" s="110">
        <f>22050*0.0311</f>
        <v>685.755</v>
      </c>
      <c r="L27" s="111"/>
    </row>
    <row r="28" spans="1:12">
      <c r="A28" s="29">
        <v>5</v>
      </c>
      <c r="B28" s="77" t="s">
        <v>91</v>
      </c>
      <c r="C28" s="78"/>
      <c r="D28" s="78"/>
      <c r="E28" s="78"/>
      <c r="F28" s="78"/>
      <c r="G28" s="78"/>
      <c r="H28" s="79"/>
      <c r="I28" s="15" t="s">
        <v>70</v>
      </c>
      <c r="J28" s="32">
        <v>252</v>
      </c>
      <c r="K28" s="95">
        <v>1000</v>
      </c>
      <c r="L28" s="96"/>
    </row>
    <row r="29" spans="1:12">
      <c r="A29" s="29">
        <v>6</v>
      </c>
      <c r="B29" s="77" t="s">
        <v>103</v>
      </c>
      <c r="C29" s="78"/>
      <c r="D29" s="78"/>
      <c r="E29" s="78"/>
      <c r="F29" s="78"/>
      <c r="G29" s="78"/>
      <c r="H29" s="79"/>
      <c r="I29" s="63" t="s">
        <v>90</v>
      </c>
      <c r="J29" s="57">
        <v>12</v>
      </c>
      <c r="K29" s="80">
        <f>2000*12*0.0927</f>
        <v>2224.8000000000002</v>
      </c>
      <c r="L29" s="81"/>
    </row>
    <row r="30" spans="1:12">
      <c r="A30" s="29">
        <v>7</v>
      </c>
      <c r="B30" s="90" t="s">
        <v>106</v>
      </c>
      <c r="C30" s="91"/>
      <c r="D30" s="91"/>
      <c r="E30" s="91"/>
      <c r="F30" s="91"/>
      <c r="G30" s="91"/>
      <c r="H30" s="92"/>
      <c r="I30" s="60" t="s">
        <v>70</v>
      </c>
      <c r="J30" s="61">
        <v>26</v>
      </c>
      <c r="K30" s="112">
        <f>346.67*0.0311</f>
        <v>10.781437</v>
      </c>
      <c r="L30" s="109"/>
    </row>
    <row r="31" spans="1:12">
      <c r="A31" s="29">
        <v>8</v>
      </c>
      <c r="B31" s="90" t="s">
        <v>107</v>
      </c>
      <c r="C31" s="91"/>
      <c r="D31" s="91"/>
      <c r="E31" s="91"/>
      <c r="F31" s="91"/>
      <c r="G31" s="91"/>
      <c r="H31" s="92"/>
      <c r="I31" s="60" t="s">
        <v>70</v>
      </c>
      <c r="J31" s="61">
        <v>21</v>
      </c>
      <c r="K31" s="93">
        <f>1041.6*0.0311</f>
        <v>32.393759999999993</v>
      </c>
      <c r="L31" s="109"/>
    </row>
    <row r="32" spans="1:12">
      <c r="A32" s="29">
        <v>9</v>
      </c>
      <c r="B32" s="77" t="s">
        <v>109</v>
      </c>
      <c r="C32" s="78"/>
      <c r="D32" s="78"/>
      <c r="E32" s="78"/>
      <c r="F32" s="78"/>
      <c r="G32" s="78"/>
      <c r="H32" s="79"/>
      <c r="I32" s="66" t="s">
        <v>108</v>
      </c>
      <c r="J32" s="67">
        <v>3</v>
      </c>
      <c r="K32" s="95">
        <f>(3537*3)*0.0927</f>
        <v>983.63970000000006</v>
      </c>
      <c r="L32" s="96"/>
    </row>
    <row r="33" spans="1:12">
      <c r="A33" s="29">
        <v>10</v>
      </c>
      <c r="B33" s="90" t="s">
        <v>111</v>
      </c>
      <c r="C33" s="91"/>
      <c r="D33" s="91"/>
      <c r="E33" s="91"/>
      <c r="F33" s="91"/>
      <c r="G33" s="91"/>
      <c r="H33" s="92"/>
      <c r="I33" s="15" t="s">
        <v>110</v>
      </c>
      <c r="J33" s="61">
        <v>1</v>
      </c>
      <c r="K33" s="95">
        <f>33790.63*0.0699</f>
        <v>2361.9650369999999</v>
      </c>
      <c r="L33" s="96"/>
    </row>
    <row r="34" spans="1:12">
      <c r="A34" s="29">
        <v>11</v>
      </c>
      <c r="B34" s="103" t="s">
        <v>112</v>
      </c>
      <c r="C34" s="104"/>
      <c r="D34" s="104"/>
      <c r="E34" s="104"/>
      <c r="F34" s="104"/>
      <c r="G34" s="104"/>
      <c r="H34" s="105"/>
      <c r="I34" s="15" t="s">
        <v>110</v>
      </c>
      <c r="J34" s="61">
        <v>1</v>
      </c>
      <c r="K34" s="95">
        <v>162.4</v>
      </c>
      <c r="L34" s="96"/>
    </row>
    <row r="35" spans="1:12" ht="15.75" customHeight="1">
      <c r="A35" s="29">
        <v>12</v>
      </c>
      <c r="B35" s="103" t="s">
        <v>113</v>
      </c>
      <c r="C35" s="104"/>
      <c r="D35" s="104"/>
      <c r="E35" s="104"/>
      <c r="F35" s="104"/>
      <c r="G35" s="104"/>
      <c r="H35" s="105"/>
      <c r="I35" s="15" t="s">
        <v>70</v>
      </c>
      <c r="J35" s="61">
        <v>6</v>
      </c>
      <c r="K35" s="95">
        <v>122.58</v>
      </c>
      <c r="L35" s="96"/>
    </row>
    <row r="36" spans="1:12">
      <c r="A36" s="29">
        <v>13</v>
      </c>
      <c r="B36" s="103" t="s">
        <v>114</v>
      </c>
      <c r="C36" s="104"/>
      <c r="D36" s="104"/>
      <c r="E36" s="104"/>
      <c r="F36" s="104"/>
      <c r="G36" s="104"/>
      <c r="H36" s="105"/>
      <c r="I36" s="15"/>
      <c r="J36" s="61"/>
      <c r="K36" s="95">
        <f>2000*0.0227</f>
        <v>45.400000000000006</v>
      </c>
      <c r="L36" s="96"/>
    </row>
    <row r="37" spans="1:12" ht="15" customHeight="1">
      <c r="A37" s="29">
        <v>14</v>
      </c>
      <c r="B37" s="103" t="s">
        <v>115</v>
      </c>
      <c r="C37" s="104"/>
      <c r="D37" s="104"/>
      <c r="E37" s="104"/>
      <c r="F37" s="104"/>
      <c r="G37" s="104"/>
      <c r="H37" s="105"/>
      <c r="I37" s="15" t="s">
        <v>116</v>
      </c>
      <c r="J37" s="61">
        <v>252</v>
      </c>
      <c r="K37" s="95">
        <v>1000</v>
      </c>
      <c r="L37" s="96"/>
    </row>
    <row r="38" spans="1:12">
      <c r="A38" s="29">
        <v>15</v>
      </c>
      <c r="B38" s="103" t="s">
        <v>117</v>
      </c>
      <c r="C38" s="104"/>
      <c r="D38" s="104"/>
      <c r="E38" s="104"/>
      <c r="F38" s="104"/>
      <c r="G38" s="104"/>
      <c r="H38" s="105"/>
      <c r="I38" s="15" t="s">
        <v>70</v>
      </c>
      <c r="J38" s="61">
        <v>1</v>
      </c>
      <c r="K38" s="95">
        <f>64701/4</f>
        <v>16175.25</v>
      </c>
      <c r="L38" s="96"/>
    </row>
    <row r="39" spans="1:12">
      <c r="A39" s="29">
        <v>16</v>
      </c>
      <c r="B39" s="106" t="s">
        <v>119</v>
      </c>
      <c r="C39" s="107"/>
      <c r="D39" s="107"/>
      <c r="E39" s="107"/>
      <c r="F39" s="107"/>
      <c r="G39" s="107"/>
      <c r="H39" s="108"/>
      <c r="I39" s="15" t="s">
        <v>118</v>
      </c>
      <c r="J39" s="61">
        <v>47</v>
      </c>
      <c r="K39" s="95">
        <f>(8628+4000)*0.0227</f>
        <v>286.65559999999999</v>
      </c>
      <c r="L39" s="96"/>
    </row>
    <row r="40" spans="1:12">
      <c r="A40" s="29">
        <v>17</v>
      </c>
      <c r="B40" s="103" t="s">
        <v>120</v>
      </c>
      <c r="C40" s="104"/>
      <c r="D40" s="104"/>
      <c r="E40" s="104"/>
      <c r="F40" s="104"/>
      <c r="G40" s="104"/>
      <c r="H40" s="105"/>
      <c r="I40" s="15" t="s">
        <v>70</v>
      </c>
      <c r="J40" s="61">
        <v>1</v>
      </c>
      <c r="K40" s="95">
        <f>17760.7*0.0227</f>
        <v>403.16789000000006</v>
      </c>
      <c r="L40" s="96"/>
    </row>
    <row r="41" spans="1:12">
      <c r="A41" s="29">
        <v>18</v>
      </c>
      <c r="B41" s="106" t="s">
        <v>121</v>
      </c>
      <c r="C41" s="107"/>
      <c r="D41" s="107"/>
      <c r="E41" s="107"/>
      <c r="F41" s="107"/>
      <c r="G41" s="107"/>
      <c r="H41" s="108"/>
      <c r="I41" s="68" t="s">
        <v>70</v>
      </c>
      <c r="J41" s="69">
        <v>2</v>
      </c>
      <c r="K41" s="116">
        <f>380*2*0.25</f>
        <v>190</v>
      </c>
      <c r="L41" s="117"/>
    </row>
    <row r="42" spans="1:12">
      <c r="A42" s="29">
        <v>19</v>
      </c>
      <c r="B42" s="77" t="s">
        <v>122</v>
      </c>
      <c r="C42" s="78"/>
      <c r="D42" s="78"/>
      <c r="E42" s="78"/>
      <c r="F42" s="78"/>
      <c r="G42" s="78"/>
      <c r="H42" s="79"/>
      <c r="I42" s="68" t="s">
        <v>70</v>
      </c>
      <c r="J42" s="69">
        <v>2</v>
      </c>
      <c r="K42" s="116">
        <f>250*2*0.25</f>
        <v>125</v>
      </c>
      <c r="L42" s="117"/>
    </row>
    <row r="43" spans="1:12">
      <c r="A43" s="29">
        <v>20</v>
      </c>
      <c r="B43" s="90" t="s">
        <v>123</v>
      </c>
      <c r="C43" s="91"/>
      <c r="D43" s="91"/>
      <c r="E43" s="91"/>
      <c r="F43" s="91"/>
      <c r="G43" s="91"/>
      <c r="H43" s="92"/>
      <c r="I43" s="15" t="s">
        <v>70</v>
      </c>
      <c r="J43" s="62">
        <v>1</v>
      </c>
      <c r="K43" s="95">
        <f>19433*0.0227</f>
        <v>441.12910000000005</v>
      </c>
      <c r="L43" s="96"/>
    </row>
    <row r="44" spans="1:12">
      <c r="A44" s="29">
        <v>21</v>
      </c>
      <c r="B44" s="70" t="s">
        <v>124</v>
      </c>
      <c r="C44" s="71"/>
      <c r="D44" s="71"/>
      <c r="E44" s="71"/>
      <c r="F44" s="71"/>
      <c r="G44" s="71"/>
      <c r="H44" s="72"/>
      <c r="I44" s="68" t="s">
        <v>90</v>
      </c>
      <c r="J44" s="69">
        <v>12</v>
      </c>
      <c r="K44" s="93">
        <f>1800*12*0.25</f>
        <v>5400</v>
      </c>
      <c r="L44" s="94"/>
    </row>
    <row r="45" spans="1:12">
      <c r="A45" s="15"/>
      <c r="B45" s="90" t="s">
        <v>127</v>
      </c>
      <c r="C45" s="91"/>
      <c r="D45" s="91"/>
      <c r="E45" s="91"/>
      <c r="F45" s="91"/>
      <c r="G45" s="91"/>
      <c r="H45" s="91"/>
      <c r="I45" s="15"/>
      <c r="J45" s="45"/>
      <c r="K45" s="125">
        <f>SUM(K24:L44)</f>
        <v>46837.207523999998</v>
      </c>
      <c r="L45" s="126"/>
    </row>
    <row r="46" spans="1:12">
      <c r="A46" s="15"/>
      <c r="B46" s="91" t="s">
        <v>131</v>
      </c>
      <c r="C46" s="91"/>
      <c r="D46" s="91"/>
      <c r="E46" s="91"/>
      <c r="F46" s="91"/>
      <c r="G46" s="91"/>
      <c r="H46" s="91"/>
      <c r="I46" s="15"/>
      <c r="J46" s="45"/>
      <c r="K46" s="95">
        <f>K45*0.14</f>
        <v>6557.2090533600003</v>
      </c>
      <c r="L46" s="96"/>
    </row>
    <row r="47" spans="1:12" ht="15.75" thickBot="1">
      <c r="A47" s="15"/>
      <c r="B47" t="s">
        <v>128</v>
      </c>
      <c r="I47" s="44"/>
      <c r="K47" s="123">
        <f>SUM(K45:L46)</f>
        <v>53394.416577359996</v>
      </c>
      <c r="L47" s="124"/>
    </row>
    <row r="48" spans="1:12" ht="16.5" thickBot="1">
      <c r="A48" s="14"/>
      <c r="B48" s="16" t="s">
        <v>129</v>
      </c>
      <c r="C48" s="17"/>
      <c r="D48" s="17"/>
      <c r="E48" s="17"/>
      <c r="F48" s="17"/>
      <c r="G48" s="17"/>
      <c r="H48" s="18"/>
      <c r="I48" s="14"/>
      <c r="J48" s="14"/>
      <c r="K48" s="121">
        <f>K47+K23</f>
        <v>50564.346577359996</v>
      </c>
      <c r="L48" s="122"/>
    </row>
    <row r="49" spans="1:12">
      <c r="A49" t="s">
        <v>15</v>
      </c>
    </row>
    <row r="50" spans="1:12">
      <c r="A50" t="s">
        <v>17</v>
      </c>
      <c r="D50" s="32">
        <f>I4</f>
        <v>2014</v>
      </c>
      <c r="E50" t="s">
        <v>18</v>
      </c>
      <c r="G50" s="20">
        <f>K48-G19</f>
        <v>-14489.033422640008</v>
      </c>
      <c r="H50" t="s">
        <v>19</v>
      </c>
    </row>
    <row r="51" spans="1:12" ht="15.75" thickBot="1">
      <c r="A51" t="s">
        <v>76</v>
      </c>
      <c r="B51" s="32">
        <f>I4</f>
        <v>2014</v>
      </c>
      <c r="C51" t="s">
        <v>21</v>
      </c>
    </row>
    <row r="52" spans="1:12">
      <c r="A52" s="36" t="s">
        <v>2</v>
      </c>
      <c r="B52" s="118" t="s">
        <v>28</v>
      </c>
      <c r="C52" s="119"/>
      <c r="D52" s="119"/>
      <c r="E52" s="119"/>
      <c r="F52" s="118" t="s">
        <v>29</v>
      </c>
      <c r="G52" s="119"/>
      <c r="H52" s="120"/>
      <c r="I52" s="118" t="s">
        <v>30</v>
      </c>
      <c r="J52" s="119"/>
      <c r="K52" s="119"/>
      <c r="L52" s="120"/>
    </row>
    <row r="53" spans="1:12" ht="15.75" thickBot="1">
      <c r="A53" s="37"/>
      <c r="B53" s="113"/>
      <c r="C53" s="114"/>
      <c r="D53" s="114"/>
      <c r="E53" s="114"/>
      <c r="F53" s="113"/>
      <c r="G53" s="114"/>
      <c r="H53" s="115"/>
      <c r="I53" s="113" t="s">
        <v>73</v>
      </c>
      <c r="J53" s="114"/>
      <c r="K53" s="114"/>
      <c r="L53" s="115"/>
    </row>
    <row r="54" spans="1:12">
      <c r="A54" s="58" t="s">
        <v>22</v>
      </c>
      <c r="B54" s="82" t="s">
        <v>31</v>
      </c>
      <c r="C54" s="82"/>
      <c r="D54" s="82"/>
      <c r="E54" s="83"/>
      <c r="F54" s="84" t="s">
        <v>100</v>
      </c>
      <c r="G54" s="85"/>
      <c r="H54" s="86"/>
      <c r="I54" s="84" t="s">
        <v>102</v>
      </c>
      <c r="J54" s="85"/>
      <c r="K54" s="85"/>
      <c r="L54" s="86"/>
    </row>
    <row r="55" spans="1:12">
      <c r="A55" s="57" t="s">
        <v>23</v>
      </c>
      <c r="B55" s="78" t="s">
        <v>32</v>
      </c>
      <c r="C55" s="78"/>
      <c r="D55" s="78"/>
      <c r="E55" s="79"/>
      <c r="F55" s="87" t="s">
        <v>101</v>
      </c>
      <c r="G55" s="88"/>
      <c r="H55" s="89"/>
      <c r="I55" s="87" t="s">
        <v>79</v>
      </c>
      <c r="J55" s="88"/>
      <c r="K55" s="88"/>
      <c r="L55" s="89"/>
    </row>
    <row r="56" spans="1:12">
      <c r="A56" s="57" t="s">
        <v>24</v>
      </c>
      <c r="B56" s="78" t="s">
        <v>33</v>
      </c>
      <c r="C56" s="78"/>
      <c r="D56" s="78"/>
      <c r="E56" s="79"/>
      <c r="F56" s="87" t="s">
        <v>80</v>
      </c>
      <c r="G56" s="88"/>
      <c r="H56" s="89"/>
      <c r="I56" s="87" t="s">
        <v>81</v>
      </c>
      <c r="J56" s="88"/>
      <c r="K56" s="88"/>
      <c r="L56" s="89"/>
    </row>
    <row r="57" spans="1:12">
      <c r="A57" s="57" t="s">
        <v>25</v>
      </c>
      <c r="B57" s="78" t="s">
        <v>34</v>
      </c>
      <c r="C57" s="78"/>
      <c r="D57" s="78"/>
      <c r="E57" s="79"/>
      <c r="F57" s="87" t="s">
        <v>82</v>
      </c>
      <c r="G57" s="88"/>
      <c r="H57" s="89"/>
      <c r="I57" s="87" t="s">
        <v>83</v>
      </c>
      <c r="J57" s="88"/>
      <c r="K57" s="88"/>
      <c r="L57" s="89"/>
    </row>
    <row r="58" spans="1:12">
      <c r="A58" s="57" t="s">
        <v>26</v>
      </c>
      <c r="B58" s="78" t="s">
        <v>35</v>
      </c>
      <c r="C58" s="78"/>
      <c r="D58" s="78"/>
      <c r="E58" s="79"/>
      <c r="F58" s="87" t="s">
        <v>84</v>
      </c>
      <c r="G58" s="88"/>
      <c r="H58" s="89"/>
      <c r="I58" s="87" t="s">
        <v>85</v>
      </c>
      <c r="J58" s="88"/>
      <c r="K58" s="88"/>
      <c r="L58" s="89"/>
    </row>
    <row r="59" spans="1:12" ht="15.75" thickBot="1">
      <c r="A59" s="59" t="s">
        <v>27</v>
      </c>
      <c r="B59" s="97" t="s">
        <v>36</v>
      </c>
      <c r="C59" s="97"/>
      <c r="D59" s="97"/>
      <c r="E59" s="98"/>
      <c r="F59" s="74" t="s">
        <v>86</v>
      </c>
      <c r="G59" s="75"/>
      <c r="H59" s="76"/>
      <c r="I59" s="74" t="s">
        <v>87</v>
      </c>
      <c r="J59" s="75"/>
      <c r="K59" s="75"/>
      <c r="L59" s="76"/>
    </row>
    <row r="61" spans="1:12">
      <c r="A61" s="23" t="s">
        <v>39</v>
      </c>
      <c r="B61" s="32">
        <f>I4+1</f>
        <v>2015</v>
      </c>
      <c r="C61" t="s">
        <v>40</v>
      </c>
    </row>
    <row r="62" spans="1:12">
      <c r="A62" s="73" t="s">
        <v>130</v>
      </c>
    </row>
    <row r="63" spans="1:12">
      <c r="A63" s="22" t="s">
        <v>37</v>
      </c>
      <c r="F63" s="7">
        <f>H80</f>
        <v>3.6033449429777811</v>
      </c>
      <c r="G63" t="s">
        <v>38</v>
      </c>
    </row>
    <row r="64" spans="1:12">
      <c r="A64" s="22" t="s">
        <v>62</v>
      </c>
      <c r="C64" s="28"/>
      <c r="G64" s="32"/>
    </row>
    <row r="65" spans="1:12">
      <c r="A65" s="22" t="s">
        <v>66</v>
      </c>
      <c r="E65" s="32"/>
      <c r="K65" s="32"/>
    </row>
    <row r="66" spans="1:12">
      <c r="A66" s="34" t="s">
        <v>63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3"/>
    </row>
    <row r="67" spans="1:12">
      <c r="A67" s="65" t="s">
        <v>64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</row>
    <row r="68" spans="1:12">
      <c r="A68" s="65" t="s">
        <v>65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</row>
    <row r="69" spans="1:12">
      <c r="A69" s="34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>
      <c r="A70" s="22" t="s">
        <v>41</v>
      </c>
      <c r="B70" s="32">
        <f>I4+1</f>
        <v>2015</v>
      </c>
      <c r="C70" t="s">
        <v>42</v>
      </c>
    </row>
    <row r="71" spans="1:12">
      <c r="A71" s="22" t="s">
        <v>43</v>
      </c>
    </row>
    <row r="72" spans="1:12">
      <c r="A72" s="22" t="s">
        <v>44</v>
      </c>
      <c r="J72" s="39">
        <v>15000</v>
      </c>
      <c r="K72" t="s">
        <v>6</v>
      </c>
    </row>
    <row r="73" spans="1:12">
      <c r="A73" s="65" t="s">
        <v>61</v>
      </c>
      <c r="B73" s="65"/>
      <c r="C73" s="65"/>
      <c r="D73" s="65"/>
      <c r="E73" s="65"/>
      <c r="J73" s="39">
        <v>10000</v>
      </c>
      <c r="K73" t="s">
        <v>6</v>
      </c>
    </row>
    <row r="74" spans="1:12">
      <c r="A74" s="22" t="s">
        <v>45</v>
      </c>
      <c r="J74" s="39">
        <v>1500</v>
      </c>
      <c r="K74" t="s">
        <v>6</v>
      </c>
    </row>
    <row r="75" spans="1:12">
      <c r="A75" s="22" t="s">
        <v>60</v>
      </c>
      <c r="J75" s="39">
        <v>15000</v>
      </c>
      <c r="K75" t="s">
        <v>6</v>
      </c>
    </row>
    <row r="76" spans="1:12">
      <c r="A76" s="22" t="s">
        <v>46</v>
      </c>
      <c r="J76" s="39">
        <v>8000</v>
      </c>
      <c r="K76" t="s">
        <v>6</v>
      </c>
    </row>
    <row r="77" spans="1:12">
      <c r="A77" s="22" t="s">
        <v>47</v>
      </c>
      <c r="J77" s="39">
        <v>8000</v>
      </c>
      <c r="K77" t="s">
        <v>6</v>
      </c>
    </row>
    <row r="78" spans="1:12">
      <c r="A78" s="24" t="s">
        <v>48</v>
      </c>
      <c r="J78" s="40">
        <f>SUM(J72:J77)</f>
        <v>57500</v>
      </c>
      <c r="K78" s="25" t="s">
        <v>49</v>
      </c>
    </row>
    <row r="79" spans="1:12">
      <c r="A79" s="22" t="s">
        <v>50</v>
      </c>
      <c r="H79" s="32">
        <f>I4</f>
        <v>2014</v>
      </c>
      <c r="I79" t="s">
        <v>58</v>
      </c>
      <c r="K79" s="6">
        <f>G50</f>
        <v>-14489.033422640008</v>
      </c>
    </row>
    <row r="80" spans="1:12">
      <c r="A80" s="22" t="s">
        <v>51</v>
      </c>
      <c r="C80" s="20">
        <f>J78+K79</f>
        <v>43010.966577359992</v>
      </c>
      <c r="D80" s="32" t="s">
        <v>52</v>
      </c>
      <c r="E80" s="27">
        <f>I4+1</f>
        <v>2015</v>
      </c>
      <c r="F80" t="s">
        <v>54</v>
      </c>
      <c r="H80" s="7">
        <f>C80/(E6*12)</f>
        <v>3.6033449429777811</v>
      </c>
      <c r="I80" t="s">
        <v>55</v>
      </c>
    </row>
    <row r="82" spans="1:12">
      <c r="B82" t="s">
        <v>56</v>
      </c>
    </row>
    <row r="83" spans="1:12">
      <c r="B83" t="s">
        <v>29</v>
      </c>
      <c r="I83" t="s">
        <v>57</v>
      </c>
    </row>
    <row r="84" spans="1:12">
      <c r="K84" s="30" t="s">
        <v>74</v>
      </c>
    </row>
    <row r="85" spans="1:1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</row>
    <row r="86" spans="1:1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</row>
    <row r="87" spans="1:12">
      <c r="A87" s="42"/>
      <c r="B87" s="42"/>
      <c r="C87" s="42"/>
      <c r="D87" s="42"/>
      <c r="E87" s="42"/>
      <c r="F87" s="42"/>
      <c r="G87" s="42"/>
      <c r="H87" s="42"/>
      <c r="I87" s="42"/>
      <c r="J87" s="43"/>
      <c r="K87" s="42"/>
    </row>
    <row r="88" spans="1:12">
      <c r="A88" s="42"/>
      <c r="B88" s="42"/>
      <c r="C88" s="42"/>
      <c r="D88" s="42"/>
      <c r="E88" s="42"/>
      <c r="F88" s="42"/>
      <c r="G88" s="42"/>
      <c r="H88" s="42"/>
      <c r="I88" s="42"/>
      <c r="J88" s="43"/>
      <c r="K88" s="42"/>
    </row>
    <row r="89" spans="1:12">
      <c r="A89" s="42"/>
      <c r="B89" s="42"/>
      <c r="C89" s="42"/>
      <c r="D89" s="42"/>
      <c r="E89" s="42"/>
      <c r="F89" s="42"/>
      <c r="G89" s="42"/>
      <c r="H89" s="42"/>
      <c r="I89" s="42"/>
      <c r="J89" s="43"/>
      <c r="K89" s="42"/>
    </row>
    <row r="90" spans="1:12">
      <c r="A90" s="42"/>
      <c r="B90" s="42"/>
      <c r="C90" s="42"/>
      <c r="D90" s="42"/>
      <c r="E90" s="42"/>
      <c r="F90" s="42"/>
      <c r="G90" s="42"/>
      <c r="H90" s="42"/>
      <c r="I90" s="42"/>
      <c r="J90" s="43"/>
      <c r="K90" s="42"/>
    </row>
    <row r="91" spans="1:12">
      <c r="A91" s="42"/>
      <c r="B91" s="42"/>
      <c r="C91" s="42"/>
      <c r="D91" s="42"/>
      <c r="E91" s="42"/>
      <c r="F91" s="42"/>
      <c r="G91" s="42"/>
      <c r="H91" s="42"/>
      <c r="I91" s="42"/>
      <c r="J91" s="43"/>
      <c r="K91" s="42"/>
    </row>
    <row r="92" spans="1:12">
      <c r="A92" s="42"/>
      <c r="B92" s="42"/>
      <c r="C92" s="42"/>
      <c r="D92" s="42"/>
      <c r="E92" s="42"/>
      <c r="F92" s="42"/>
      <c r="G92" s="42"/>
      <c r="H92" s="42"/>
      <c r="I92" s="42"/>
      <c r="J92" s="43"/>
      <c r="K92" s="42"/>
    </row>
    <row r="93" spans="1:12">
      <c r="A93" s="42"/>
      <c r="B93" s="42"/>
      <c r="C93" s="42"/>
      <c r="D93" s="42"/>
      <c r="E93" s="42"/>
      <c r="F93" s="42"/>
      <c r="G93" s="42"/>
      <c r="H93" s="42"/>
      <c r="I93" s="42"/>
      <c r="J93" s="43"/>
      <c r="K93" s="42"/>
    </row>
    <row r="94" spans="1:12">
      <c r="A94" s="42"/>
      <c r="B94" s="42"/>
      <c r="C94" s="42"/>
      <c r="D94" s="42"/>
      <c r="E94" s="42"/>
      <c r="F94" s="42"/>
      <c r="G94" s="42"/>
      <c r="H94" s="42"/>
      <c r="I94" s="42"/>
      <c r="J94" s="43"/>
      <c r="K94" s="42"/>
      <c r="L94" s="30"/>
    </row>
    <row r="95" spans="1:12">
      <c r="A95" s="42"/>
      <c r="B95" s="42"/>
      <c r="C95" s="42"/>
      <c r="D95" s="42"/>
      <c r="E95" s="42"/>
      <c r="F95" s="42"/>
      <c r="G95" s="42"/>
      <c r="H95" s="42"/>
      <c r="I95" s="42"/>
      <c r="J95" s="43"/>
      <c r="K95" s="42"/>
    </row>
    <row r="96" spans="1:12">
      <c r="A96" s="42"/>
      <c r="B96" s="42"/>
      <c r="C96" s="42"/>
      <c r="D96" s="42"/>
      <c r="E96" s="42"/>
      <c r="F96" s="42"/>
      <c r="G96" s="42"/>
      <c r="H96" s="42"/>
      <c r="I96" s="42"/>
      <c r="J96" s="43"/>
      <c r="K96" s="42"/>
    </row>
    <row r="97" spans="1:11">
      <c r="A97" s="42"/>
      <c r="B97" s="42"/>
      <c r="C97" s="42"/>
      <c r="D97" s="42"/>
      <c r="E97" s="42"/>
      <c r="F97" s="42"/>
      <c r="G97" s="42"/>
      <c r="H97" s="42"/>
      <c r="I97" s="42"/>
      <c r="J97" s="43"/>
      <c r="K97" s="42"/>
    </row>
    <row r="98" spans="1:11">
      <c r="A98" s="42"/>
      <c r="B98" s="42"/>
      <c r="C98" s="42"/>
      <c r="D98" s="42"/>
      <c r="E98" s="42"/>
      <c r="F98" s="42"/>
      <c r="G98" s="42"/>
      <c r="H98" s="42"/>
      <c r="I98" s="42"/>
      <c r="J98" s="43"/>
      <c r="K98" s="42"/>
    </row>
    <row r="99" spans="1:11">
      <c r="A99" s="42"/>
      <c r="B99" s="42"/>
      <c r="C99" s="42"/>
      <c r="D99" s="42"/>
      <c r="E99" s="42"/>
      <c r="F99" s="42"/>
      <c r="G99" s="42"/>
      <c r="H99" s="42"/>
      <c r="I99" s="42"/>
      <c r="J99" s="43"/>
      <c r="K99" s="42"/>
    </row>
    <row r="100" spans="1:11">
      <c r="A100" s="42"/>
      <c r="B100" s="42"/>
      <c r="C100" s="42"/>
      <c r="D100" s="42"/>
      <c r="E100" s="42"/>
      <c r="F100" s="42"/>
      <c r="G100" s="42"/>
      <c r="H100" s="42"/>
      <c r="I100" s="42"/>
      <c r="J100" s="43"/>
      <c r="K100" s="42"/>
    </row>
    <row r="101" spans="1:11">
      <c r="A101" s="42"/>
      <c r="B101" s="42"/>
      <c r="C101" s="42"/>
      <c r="D101" s="42"/>
      <c r="E101" s="42"/>
      <c r="F101" s="42"/>
      <c r="G101" s="42"/>
      <c r="H101" s="42"/>
      <c r="I101" s="42"/>
      <c r="J101" s="43"/>
      <c r="K101" s="42"/>
    </row>
    <row r="102" spans="1:1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</sheetData>
  <mergeCells count="83">
    <mergeCell ref="B27:H27"/>
    <mergeCell ref="K27:L27"/>
    <mergeCell ref="K23:L23"/>
    <mergeCell ref="K22:L22"/>
    <mergeCell ref="B22:H22"/>
    <mergeCell ref="B23:H23"/>
    <mergeCell ref="K24:L24"/>
    <mergeCell ref="B24:H24"/>
    <mergeCell ref="B25:H25"/>
    <mergeCell ref="B26:H26"/>
    <mergeCell ref="A2:L2"/>
    <mergeCell ref="A3:L3"/>
    <mergeCell ref="A7:B7"/>
    <mergeCell ref="A20:B20"/>
    <mergeCell ref="K48:L48"/>
    <mergeCell ref="K47:L47"/>
    <mergeCell ref="K46:L46"/>
    <mergeCell ref="K45:L45"/>
    <mergeCell ref="K33:L33"/>
    <mergeCell ref="K35:L35"/>
    <mergeCell ref="K34:L34"/>
    <mergeCell ref="K37:L37"/>
    <mergeCell ref="I59:L59"/>
    <mergeCell ref="I52:L52"/>
    <mergeCell ref="B53:E53"/>
    <mergeCell ref="F53:H53"/>
    <mergeCell ref="B54:E54"/>
    <mergeCell ref="F54:H54"/>
    <mergeCell ref="B59:E59"/>
    <mergeCell ref="F59:H59"/>
    <mergeCell ref="I58:L58"/>
    <mergeCell ref="I57:L57"/>
    <mergeCell ref="I56:L56"/>
    <mergeCell ref="B52:E52"/>
    <mergeCell ref="F52:H52"/>
    <mergeCell ref="B58:E58"/>
    <mergeCell ref="F58:H58"/>
    <mergeCell ref="B55:E55"/>
    <mergeCell ref="F55:H55"/>
    <mergeCell ref="B56:E56"/>
    <mergeCell ref="F56:H56"/>
    <mergeCell ref="I55:L55"/>
    <mergeCell ref="I54:L54"/>
    <mergeCell ref="I53:L53"/>
    <mergeCell ref="B57:E57"/>
    <mergeCell ref="F57:H57"/>
    <mergeCell ref="B28:H28"/>
    <mergeCell ref="K29:L29"/>
    <mergeCell ref="K28:L28"/>
    <mergeCell ref="K38:L38"/>
    <mergeCell ref="K39:L39"/>
    <mergeCell ref="K40:L40"/>
    <mergeCell ref="K44:L44"/>
    <mergeCell ref="B41:H41"/>
    <mergeCell ref="K41:L41"/>
    <mergeCell ref="B42:H42"/>
    <mergeCell ref="K42:L42"/>
    <mergeCell ref="B43:H43"/>
    <mergeCell ref="K43:L43"/>
    <mergeCell ref="B46:H46"/>
    <mergeCell ref="B45:H45"/>
    <mergeCell ref="B31:H31"/>
    <mergeCell ref="B35:H35"/>
    <mergeCell ref="B34:H34"/>
    <mergeCell ref="B32:H32"/>
    <mergeCell ref="B33:H33"/>
    <mergeCell ref="B37:H37"/>
    <mergeCell ref="B38:H38"/>
    <mergeCell ref="B39:H39"/>
    <mergeCell ref="B40:H40"/>
    <mergeCell ref="J1:K1"/>
    <mergeCell ref="B21:H21"/>
    <mergeCell ref="K21:L21"/>
    <mergeCell ref="B36:H36"/>
    <mergeCell ref="K36:L36"/>
    <mergeCell ref="K32:L32"/>
    <mergeCell ref="K25:L25"/>
    <mergeCell ref="K31:L31"/>
    <mergeCell ref="K26:L26"/>
    <mergeCell ref="B29:H29"/>
    <mergeCell ref="B30:H30"/>
    <mergeCell ref="K30:L30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2015-03-27T10:11:03Z</dcterms:modified>
</cp:coreProperties>
</file>