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 " sheetId="6" r:id="rId1"/>
  </sheets>
  <calcPr calcId="125725"/>
</workbook>
</file>

<file path=xl/calcChain.xml><?xml version="1.0" encoding="utf-8"?>
<calcChain xmlns="http://schemas.openxmlformats.org/spreadsheetml/2006/main">
  <c r="J57" i="6"/>
  <c r="K32" l="1"/>
  <c r="G7" l="1"/>
  <c r="I7" s="1"/>
  <c r="B6"/>
  <c r="K31"/>
  <c r="K27"/>
  <c r="D40" l="1"/>
  <c r="K25"/>
  <c r="K24"/>
  <c r="K23"/>
  <c r="K22"/>
  <c r="K19"/>
  <c r="K34" s="1"/>
  <c r="G14"/>
  <c r="K35" l="1"/>
  <c r="K36" s="1"/>
  <c r="A15"/>
  <c r="K37" l="1"/>
  <c r="G40" s="1"/>
  <c r="J58" s="1"/>
  <c r="C59" s="1"/>
  <c r="G59" s="1"/>
</calcChain>
</file>

<file path=xl/sharedStrings.xml><?xml version="1.0" encoding="utf-8"?>
<sst xmlns="http://schemas.openxmlformats.org/spreadsheetml/2006/main" count="128" uniqueCount="94">
  <si>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</si>
  <si>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</si>
  <si>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</si>
  <si>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</si>
  <si>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</si>
  <si>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</si>
  <si>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</si>
  <si>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руб.</t>
  </si>
  <si>
    <t xml:space="preserve">   рубля   (поступило  от  жителей </t>
  </si>
  <si>
    <t>п/п</t>
  </si>
  <si>
    <t>рубля),     направлены на следующие мероприятия:</t>
  </si>
  <si>
    <t>Стоимость</t>
  </si>
  <si>
    <t>(руб.)</t>
  </si>
  <si>
    <t>Ед.</t>
  </si>
  <si>
    <t>изм.</t>
  </si>
  <si>
    <t>Наименование мероприятий.</t>
  </si>
  <si>
    <t xml:space="preserve">года составляет </t>
  </si>
  <si>
    <t>рубля.</t>
  </si>
  <si>
    <t>ООО "УК "Альтернатива"</t>
  </si>
  <si>
    <t>году   управляющая  компания   предлагает   выполнить  за  счет  средств   текущего  ремонта</t>
  </si>
  <si>
    <t xml:space="preserve"> ИТОГО  ориентировочно:</t>
  </si>
  <si>
    <t>рублей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</si>
  <si>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</si>
  <si>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Директор</t>
  </si>
  <si>
    <t>А.Б. Хлебников</t>
  </si>
  <si>
    <t>шт.</t>
  </si>
  <si>
    <t xml:space="preserve">рубля          </t>
  </si>
  <si>
    <t>с  кв. метра.</t>
  </si>
  <si>
    <t xml:space="preserve">            составит </t>
  </si>
  <si>
    <t xml:space="preserve">    на</t>
  </si>
  <si>
    <t xml:space="preserve">год ,  или </t>
  </si>
  <si>
    <t xml:space="preserve">Перерасход (+) или экономия (-) средств  текущего ремонта общего имущества многоквартирного дома по </t>
  </si>
  <si>
    <t>3.  Плата за текущий ремонт, начисленная в размере</t>
  </si>
  <si>
    <t xml:space="preserve"> - поверка (замена) манометров и термометров</t>
  </si>
  <si>
    <t xml:space="preserve"> - непредвиденные затраты (компенсаторы, арматура, эл.арматура, замки и т.д.)</t>
  </si>
  <si>
    <t>5/1</t>
  </si>
  <si>
    <t>мес.</t>
  </si>
  <si>
    <t>маш/час</t>
  </si>
  <si>
    <t>Техническое освидетельствование лифта.</t>
  </si>
  <si>
    <t>5.  В</t>
  </si>
  <si>
    <t xml:space="preserve"> 5/1 (</t>
  </si>
  <si>
    <t xml:space="preserve">1.В </t>
  </si>
  <si>
    <t>в том числе (имеющие значительную задолженность):</t>
  </si>
  <si>
    <t xml:space="preserve">   по дому</t>
  </si>
  <si>
    <t xml:space="preserve"> - вывоз снега с придомовой территории</t>
  </si>
  <si>
    <r>
      <t>кв.</t>
    </r>
    <r>
      <rPr>
        <b/>
        <sz val="11"/>
        <color theme="1"/>
        <rFont val="Calibri"/>
        <family val="2"/>
        <charset val="204"/>
        <scheme val="minor"/>
      </rPr>
      <t>17</t>
    </r>
    <r>
      <rPr>
        <sz val="11"/>
        <color theme="1"/>
        <rFont val="Calibri"/>
        <family val="2"/>
        <charset val="204"/>
        <scheme val="minor"/>
      </rPr>
      <t>-</t>
    </r>
  </si>
  <si>
    <t>Р 5/1 (I)</t>
  </si>
  <si>
    <t xml:space="preserve">руб(    </t>
  </si>
  <si>
    <t>Управление МКД (14%)</t>
  </si>
  <si>
    <t>Установка новогодней елки.</t>
  </si>
  <si>
    <t>раб.</t>
  </si>
  <si>
    <t>Установка светильников ЛПО в водомерном узле, замена ламп в тамбуре.</t>
  </si>
  <si>
    <t>состоянию  на  31  декабря</t>
  </si>
  <si>
    <t xml:space="preserve">по ул.     Румянцева   за </t>
  </si>
  <si>
    <t>год</t>
  </si>
  <si>
    <t>Монтаж стабилизатора напряжения в машинном отделении лифта.</t>
  </si>
  <si>
    <t>Замена частотного регулятора лифта.</t>
  </si>
  <si>
    <t>Госповерка теплосчетчика.</t>
  </si>
  <si>
    <t>Монтаж табличек над входом в подъезд.</t>
  </si>
  <si>
    <t>Всего в 2014году:</t>
  </si>
  <si>
    <t>ИТОГО за 2014год:</t>
  </si>
  <si>
    <t>ИТОГО на 31.12.2014г:</t>
  </si>
  <si>
    <t>Тех.обслуживание ТП"Профсоюзная" (15,79%).</t>
  </si>
  <si>
    <t>Вывоз снега с придомовой территории в марте (18,55%).</t>
  </si>
  <si>
    <t xml:space="preserve"> - </t>
  </si>
  <si>
    <t>Устройство контейнерной площадки (15,79%).</t>
  </si>
  <si>
    <t>Передача бесхозных сетей тепловой энергии(15,79%).</t>
  </si>
  <si>
    <t>Замена подающего трубопровода ГВС (аварийные работы в 2013г).</t>
  </si>
  <si>
    <t>Кол-во</t>
  </si>
  <si>
    <t>Установка светильников ЛПО в подвале.</t>
  </si>
  <si>
    <t>Монтаж видео наблюдения.</t>
  </si>
  <si>
    <t>Аварийный ремонт кабельной линии 10кВ (РТП 86) (15,79%).</t>
  </si>
  <si>
    <t xml:space="preserve"> - техническое освидетельствование лифта</t>
  </si>
  <si>
    <t>Что  с   учетом    перерасхода (+) или экономии (-)   средств   в   2014   году  в  размере</t>
  </si>
  <si>
    <t>Р 5/1 (1)</t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</si>
  <si>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1-  </t>
    </r>
    <r>
      <rPr>
        <sz val="11"/>
        <color theme="1"/>
        <rFont val="Calibri"/>
        <family val="2"/>
        <charset val="204"/>
        <scheme val="minor"/>
      </rPr>
      <t xml:space="preserve">           </t>
    </r>
  </si>
  <si>
    <r>
      <t>оф.</t>
    </r>
    <r>
      <rPr>
        <b/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>-</t>
    </r>
  </si>
  <si>
    <r>
      <t>кв.</t>
    </r>
    <r>
      <rPr>
        <b/>
        <sz val="11"/>
        <color theme="1"/>
        <rFont val="Calibri"/>
        <family val="2"/>
        <charset val="204"/>
        <scheme val="minor"/>
      </rPr>
      <t>24-</t>
    </r>
    <r>
      <rPr>
        <sz val="11"/>
        <color theme="1"/>
        <rFont val="Calibri"/>
        <family val="2"/>
        <charset val="204"/>
        <scheme val="minor"/>
      </rPr>
      <t xml:space="preserve">          </t>
    </r>
  </si>
  <si>
    <r>
      <t>кв</t>
    </r>
    <r>
      <rPr>
        <b/>
        <sz val="11"/>
        <color theme="1"/>
        <rFont val="Calibri"/>
        <family val="2"/>
        <charset val="204"/>
        <scheme val="minor"/>
      </rPr>
      <t>.26 -</t>
    </r>
    <r>
      <rPr>
        <sz val="11"/>
        <color theme="1"/>
        <rFont val="Calibri"/>
        <family val="2"/>
        <charset val="204"/>
        <scheme val="minor"/>
      </rPr>
      <t xml:space="preserve">   </t>
    </r>
  </si>
  <si>
    <r>
      <t>кв</t>
    </r>
    <r>
      <rPr>
        <b/>
        <sz val="11"/>
        <color theme="1"/>
        <rFont val="Calibri"/>
        <family val="2"/>
        <charset val="204"/>
        <scheme val="minor"/>
      </rPr>
      <t>.27-</t>
    </r>
    <r>
      <rPr>
        <sz val="11"/>
        <color theme="1"/>
        <rFont val="Calibri"/>
        <family val="2"/>
        <charset val="204"/>
        <scheme val="minor"/>
      </rPr>
      <t xml:space="preserve">   </t>
    </r>
  </si>
  <si>
    <r>
      <t>кв</t>
    </r>
    <r>
      <rPr>
        <b/>
        <sz val="11"/>
        <color theme="1"/>
        <rFont val="Calibri"/>
        <family val="2"/>
        <charset val="204"/>
        <scheme val="minor"/>
      </rPr>
      <t>.37 -</t>
    </r>
    <r>
      <rPr>
        <sz val="11"/>
        <color theme="1"/>
        <rFont val="Calibri"/>
        <family val="2"/>
        <charset val="204"/>
        <scheme val="minor"/>
      </rPr>
      <t xml:space="preserve">   </t>
    </r>
  </si>
  <si>
    <r>
      <t>кв.</t>
    </r>
    <r>
      <rPr>
        <b/>
        <sz val="11"/>
        <color theme="1"/>
        <rFont val="Calibri"/>
        <family val="2"/>
        <charset val="204"/>
        <scheme val="minor"/>
      </rPr>
      <t>30-</t>
    </r>
    <r>
      <rPr>
        <sz val="11"/>
        <color theme="1"/>
        <rFont val="Calibri"/>
        <family val="2"/>
        <charset val="204"/>
        <scheme val="minor"/>
      </rPr>
      <t xml:space="preserve">          </t>
    </r>
  </si>
  <si>
    <t xml:space="preserve"> - организация новогоднего праздника</t>
  </si>
  <si>
    <t xml:space="preserve"> - приобретение и украшение новогодней елки</t>
  </si>
  <si>
    <t xml:space="preserve"> - монтаж снегозадерживающих устройств на кровле (без учета лоджий) (30 м.)</t>
  </si>
  <si>
    <t xml:space="preserve"> - монтаж греющего кабеля (4 водостока)</t>
  </si>
  <si>
    <t xml:space="preserve">  общего имущества многоквартирного дома следующие мероприятия (ориентировочная стоимость:</t>
  </si>
  <si>
    <t xml:space="preserve"> - замена ковриков в тамбуре и подъезде</t>
  </si>
  <si>
    <t xml:space="preserve"> - ремонт подъезда </t>
  </si>
  <si>
    <t xml:space="preserve"> - установка вводной  задвижки ХВС</t>
  </si>
  <si>
    <t xml:space="preserve"> - монтаж тамбурной двери</t>
  </si>
  <si>
    <t xml:space="preserve"> - ремонт (замена) напольной плитки в подъезде</t>
  </si>
  <si>
    <t xml:space="preserve"> - контроль монтажа "зонтиков"над стояками вентиляции</t>
  </si>
  <si>
    <t>Монтаж тамбурной двери.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</si>
</sst>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" fontId="0" fillId="0" borderId="0" xfId="0" applyNumberFormat="1" applyAlignment="1"/>
    <xf numFmtId="2" fontId="1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4" fontId="1" fillId="0" borderId="0" xfId="0" applyNumberFormat="1" applyFont="1" applyAlignment="1">
      <alignment horizontal="center"/>
    </xf>
    <xf numFmtId="4" fontId="0" fillId="0" borderId="0" xfId="0" applyNumberFormat="1"/>
    <xf numFmtId="0" fontId="1" fillId="0" borderId="0" xfId="0" applyFont="1" applyFill="1" applyBorder="1" applyAlignment="1">
      <alignment horizontal="left"/>
    </xf>
    <xf numFmtId="0" fontId="1" fillId="0" borderId="0" xfId="0" applyFont="1"/>
    <xf numFmtId="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Fill="1"/>
    <xf numFmtId="2" fontId="0" fillId="0" borderId="0" xfId="0" applyNumberFormat="1" applyAlignment="1">
      <alignment horizontal="left"/>
    </xf>
    <xf numFmtId="49" fontId="2" fillId="0" borderId="0" xfId="0" applyNumberFormat="1" applyFont="1" applyAlignment="1">
      <alignment horizontal="center"/>
    </xf>
    <xf numFmtId="0" fontId="0" fillId="0" borderId="10" xfId="0" applyFill="1" applyBorder="1" applyAlignment="1">
      <alignment horizontal="center"/>
    </xf>
    <xf numFmtId="0" fontId="8" fillId="0" borderId="0" xfId="0" applyFont="1"/>
    <xf numFmtId="0" fontId="0" fillId="0" borderId="0" xfId="0" applyFill="1"/>
    <xf numFmtId="0" fontId="0" fillId="0" borderId="0" xfId="0" applyBorder="1"/>
    <xf numFmtId="0" fontId="1" fillId="0" borderId="0" xfId="0" applyFont="1" applyBorder="1" applyAlignment="1"/>
    <xf numFmtId="4" fontId="3" fillId="0" borderId="0" xfId="0" applyNumberFormat="1" applyFont="1" applyBorder="1" applyAlignment="1"/>
    <xf numFmtId="0" fontId="7" fillId="0" borderId="0" xfId="0" applyFont="1"/>
    <xf numFmtId="0" fontId="7" fillId="0" borderId="10" xfId="0" applyFont="1" applyBorder="1" applyAlignment="1">
      <alignment horizontal="center"/>
    </xf>
    <xf numFmtId="0" fontId="0" fillId="0" borderId="0" xfId="0" applyFill="1" applyAlignment="1">
      <alignment horizontal="center"/>
    </xf>
    <xf numFmtId="4" fontId="0" fillId="0" borderId="0" xfId="0" applyNumberFormat="1" applyBorder="1"/>
    <xf numFmtId="4" fontId="1" fillId="0" borderId="0" xfId="0" applyNumberFormat="1" applyFont="1" applyBorder="1"/>
    <xf numFmtId="4" fontId="1" fillId="0" borderId="0" xfId="0" applyNumberFormat="1" applyFont="1" applyBorder="1" applyAlignment="1">
      <alignment horizontal="center"/>
    </xf>
    <xf numFmtId="0" fontId="0" fillId="0" borderId="2" xfId="0" applyBorder="1"/>
    <xf numFmtId="4" fontId="6" fillId="0" borderId="0" xfId="0" applyNumberFormat="1" applyFont="1" applyAlignment="1">
      <alignment horizontal="right"/>
    </xf>
    <xf numFmtId="0" fontId="0" fillId="0" borderId="1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/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Fill="1" applyBorder="1"/>
    <xf numFmtId="4" fontId="7" fillId="0" borderId="0" xfId="0" applyNumberFormat="1" applyFont="1" applyBorder="1"/>
    <xf numFmtId="0" fontId="7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0" fillId="0" borderId="9" xfId="0" applyFill="1" applyBorder="1" applyAlignment="1">
      <alignment horizontal="left"/>
    </xf>
    <xf numFmtId="4" fontId="7" fillId="0" borderId="8" xfId="0" applyNumberFormat="1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4" fontId="7" fillId="0" borderId="8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4" fontId="1" fillId="0" borderId="6" xfId="0" applyNumberFormat="1" applyFont="1" applyBorder="1" applyAlignment="1"/>
    <xf numFmtId="4" fontId="1" fillId="0" borderId="7" xfId="0" applyNumberFormat="1" applyFont="1" applyBorder="1" applyAlignment="1"/>
    <xf numFmtId="0" fontId="2" fillId="0" borderId="0" xfId="0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4" fontId="1" fillId="0" borderId="7" xfId="0" applyNumberFormat="1" applyFont="1" applyBorder="1" applyAlignment="1">
      <alignment horizontal="center"/>
    </xf>
    <xf numFmtId="4" fontId="1" fillId="0" borderId="8" xfId="0" applyNumberFormat="1" applyFont="1" applyBorder="1" applyAlignment="1"/>
    <xf numFmtId="4" fontId="1" fillId="0" borderId="9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5"/>
  <sheetViews>
    <sheetView tabSelected="1" topLeftCell="A16" workbookViewId="0">
      <selection activeCell="O37" sqref="O37"/>
    </sheetView>
  </sheetViews>
  <sheetFormatPr defaultRowHeight="15"/>
  <cols>
    <col min="1" max="1" width="5.42578125" customWidth="1"/>
    <col min="2" max="2" width="10" bestFit="1" customWidth="1"/>
    <col min="3" max="3" width="11.140625" customWidth="1"/>
    <col min="7" max="7" width="13" customWidth="1"/>
    <col min="8" max="8" width="6.5703125" customWidth="1"/>
    <col min="9" max="9" width="8" customWidth="1"/>
    <col min="10" max="10" width="12.85546875" customWidth="1"/>
    <col min="11" max="11" width="9.140625" style="19"/>
    <col min="12" max="12" width="1.5703125" style="19" customWidth="1"/>
  </cols>
  <sheetData>
    <row r="1" spans="1:12">
      <c r="L1" s="40" t="s">
        <v>46</v>
      </c>
    </row>
    <row r="2" spans="1:12" ht="18.75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18.75">
      <c r="A3" s="84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2" ht="18.75">
      <c r="A4" s="1"/>
      <c r="B4" s="3"/>
      <c r="C4" s="5" t="s">
        <v>2</v>
      </c>
      <c r="D4" s="26" t="s">
        <v>35</v>
      </c>
      <c r="E4" s="50" t="s">
        <v>53</v>
      </c>
      <c r="F4" s="48"/>
      <c r="G4" s="48"/>
      <c r="H4" s="48"/>
      <c r="I4" s="48">
        <v>2014</v>
      </c>
      <c r="J4" s="48" t="s">
        <v>54</v>
      </c>
    </row>
    <row r="6" spans="1:12" ht="15.75">
      <c r="A6" s="4" t="s">
        <v>41</v>
      </c>
      <c r="B6" s="2">
        <f>I4</f>
        <v>2014</v>
      </c>
      <c r="C6" t="s">
        <v>43</v>
      </c>
      <c r="D6" s="2" t="s">
        <v>40</v>
      </c>
      <c r="E6" s="22">
        <v>2598.6</v>
      </c>
      <c r="F6" t="s">
        <v>22</v>
      </c>
    </row>
    <row r="7" spans="1:12">
      <c r="A7" s="85">
        <v>1623435.59</v>
      </c>
      <c r="B7" s="85"/>
      <c r="C7" s="6" t="s">
        <v>3</v>
      </c>
      <c r="G7" s="18">
        <f>(A7-J8)</f>
        <v>1227538.4300000002</v>
      </c>
      <c r="H7" s="54" t="s">
        <v>47</v>
      </c>
      <c r="I7" s="7">
        <f>(G7/A7)*100</f>
        <v>75.613620741183823</v>
      </c>
      <c r="J7" t="s">
        <v>4</v>
      </c>
      <c r="K7"/>
    </row>
    <row r="8" spans="1:12">
      <c r="A8" t="s">
        <v>5</v>
      </c>
      <c r="J8" s="18">
        <v>395897.16</v>
      </c>
      <c r="K8" t="s">
        <v>6</v>
      </c>
    </row>
    <row r="9" spans="1:12">
      <c r="A9" t="s">
        <v>42</v>
      </c>
    </row>
    <row r="10" spans="1:12">
      <c r="A10" t="s">
        <v>75</v>
      </c>
      <c r="B10" s="19">
        <v>10860.19</v>
      </c>
      <c r="C10" t="s">
        <v>7</v>
      </c>
      <c r="E10" t="s">
        <v>77</v>
      </c>
      <c r="F10" s="19">
        <v>10119.469999999999</v>
      </c>
      <c r="G10" t="s">
        <v>7</v>
      </c>
      <c r="I10" t="s">
        <v>81</v>
      </c>
      <c r="J10" s="19">
        <v>34332.53</v>
      </c>
      <c r="K10" t="s">
        <v>7</v>
      </c>
      <c r="L10"/>
    </row>
    <row r="11" spans="1:12">
      <c r="A11" t="s">
        <v>76</v>
      </c>
      <c r="B11" s="19">
        <v>41684.800000000003</v>
      </c>
      <c r="C11" t="s">
        <v>7</v>
      </c>
      <c r="E11" t="s">
        <v>78</v>
      </c>
      <c r="F11" s="19">
        <v>25186.07</v>
      </c>
      <c r="G11" t="s">
        <v>7</v>
      </c>
      <c r="I11" t="s">
        <v>80</v>
      </c>
      <c r="J11" s="19">
        <v>20155.64</v>
      </c>
      <c r="K11" t="s">
        <v>7</v>
      </c>
      <c r="L11"/>
    </row>
    <row r="12" spans="1:12">
      <c r="A12" t="s">
        <v>45</v>
      </c>
      <c r="B12" s="19">
        <v>112941.14</v>
      </c>
      <c r="C12" t="s">
        <v>7</v>
      </c>
      <c r="E12" t="s">
        <v>79</v>
      </c>
      <c r="F12" s="19">
        <v>14256.5</v>
      </c>
      <c r="G12" t="s">
        <v>7</v>
      </c>
      <c r="J12" s="19"/>
      <c r="K12"/>
      <c r="L12"/>
    </row>
    <row r="13" spans="1:12">
      <c r="G13" s="43"/>
    </row>
    <row r="14" spans="1:12">
      <c r="A14" s="8" t="s">
        <v>32</v>
      </c>
      <c r="G14" s="18">
        <f>E6*((4.5*2)+(9.1*10))</f>
        <v>259860</v>
      </c>
      <c r="H14" t="s">
        <v>8</v>
      </c>
    </row>
    <row r="15" spans="1:12" ht="15.75" thickBot="1">
      <c r="A15" s="85">
        <f>(G14*I7/100)</f>
        <v>196489.5548580403</v>
      </c>
      <c r="B15" s="85"/>
      <c r="C15" t="s">
        <v>10</v>
      </c>
    </row>
    <row r="16" spans="1:12">
      <c r="A16" s="9" t="s">
        <v>2</v>
      </c>
      <c r="B16" s="86" t="s">
        <v>15</v>
      </c>
      <c r="C16" s="87"/>
      <c r="D16" s="87"/>
      <c r="E16" s="87"/>
      <c r="F16" s="87"/>
      <c r="G16" s="87"/>
      <c r="H16" s="88"/>
      <c r="I16" s="9" t="s">
        <v>13</v>
      </c>
      <c r="J16" s="11" t="s">
        <v>68</v>
      </c>
      <c r="K16" s="89" t="s">
        <v>11</v>
      </c>
      <c r="L16" s="90"/>
    </row>
    <row r="17" spans="1:18" ht="15.75" thickBot="1">
      <c r="A17" s="10" t="s">
        <v>9</v>
      </c>
      <c r="B17" s="91"/>
      <c r="C17" s="92"/>
      <c r="D17" s="92"/>
      <c r="E17" s="92"/>
      <c r="F17" s="92"/>
      <c r="G17" s="92"/>
      <c r="H17" s="93"/>
      <c r="I17" s="10" t="s">
        <v>14</v>
      </c>
      <c r="J17" s="12"/>
      <c r="K17" s="94" t="s">
        <v>12</v>
      </c>
      <c r="L17" s="95"/>
    </row>
    <row r="18" spans="1:18">
      <c r="A18" s="41">
        <v>1</v>
      </c>
      <c r="B18" s="75" t="s">
        <v>67</v>
      </c>
      <c r="C18" s="75"/>
      <c r="D18" s="75"/>
      <c r="E18" s="75"/>
      <c r="F18" s="75"/>
      <c r="G18" s="75"/>
      <c r="H18" s="75"/>
      <c r="I18" s="41" t="s">
        <v>50</v>
      </c>
      <c r="J18" s="42">
        <v>1</v>
      </c>
      <c r="K18" s="70">
        <v>5100</v>
      </c>
      <c r="L18" s="71"/>
    </row>
    <row r="19" spans="1:18">
      <c r="A19" s="34">
        <v>2</v>
      </c>
      <c r="B19" s="75" t="s">
        <v>63</v>
      </c>
      <c r="C19" s="75"/>
      <c r="D19" s="75"/>
      <c r="E19" s="75"/>
      <c r="F19" s="75"/>
      <c r="G19" s="75"/>
      <c r="H19" s="75"/>
      <c r="I19" s="14" t="s">
        <v>37</v>
      </c>
      <c r="J19" s="44">
        <v>18</v>
      </c>
      <c r="K19" s="70">
        <f>66258*0.1855</f>
        <v>12290.859</v>
      </c>
      <c r="L19" s="71"/>
    </row>
    <row r="20" spans="1:18">
      <c r="A20" s="34">
        <v>3</v>
      </c>
      <c r="B20" s="63" t="s">
        <v>69</v>
      </c>
      <c r="C20" s="64"/>
      <c r="D20" s="64"/>
      <c r="E20" s="64"/>
      <c r="F20" s="64"/>
      <c r="G20" s="64"/>
      <c r="H20" s="64"/>
      <c r="I20" s="14" t="s">
        <v>25</v>
      </c>
      <c r="J20" s="2">
        <v>4</v>
      </c>
      <c r="K20" s="65">
        <v>1920</v>
      </c>
      <c r="L20" s="66"/>
    </row>
    <row r="21" spans="1:18">
      <c r="A21" s="34">
        <v>4</v>
      </c>
      <c r="B21" s="63" t="s">
        <v>51</v>
      </c>
      <c r="C21" s="64"/>
      <c r="D21" s="64"/>
      <c r="E21" s="64"/>
      <c r="F21" s="64"/>
      <c r="G21" s="64"/>
      <c r="H21" s="64"/>
      <c r="I21" s="14" t="s">
        <v>25</v>
      </c>
      <c r="J21" s="2">
        <v>7</v>
      </c>
      <c r="K21" s="67">
        <v>1680</v>
      </c>
      <c r="L21" s="68"/>
    </row>
    <row r="22" spans="1:18">
      <c r="A22" s="34">
        <v>5</v>
      </c>
      <c r="B22" s="63" t="s">
        <v>58</v>
      </c>
      <c r="C22" s="64"/>
      <c r="D22" s="64"/>
      <c r="E22" s="64"/>
      <c r="F22" s="64"/>
      <c r="G22" s="64"/>
      <c r="H22" s="69"/>
      <c r="I22" s="27" t="s">
        <v>25</v>
      </c>
      <c r="J22" s="47">
        <v>1</v>
      </c>
      <c r="K22" s="70">
        <f>3098/6</f>
        <v>516.33333333333337</v>
      </c>
      <c r="L22" s="71"/>
    </row>
    <row r="23" spans="1:18">
      <c r="A23" s="34">
        <v>6</v>
      </c>
      <c r="B23" s="72" t="s">
        <v>55</v>
      </c>
      <c r="C23" s="73"/>
      <c r="D23" s="73"/>
      <c r="E23" s="73"/>
      <c r="F23" s="73"/>
      <c r="G23" s="73"/>
      <c r="H23" s="74"/>
      <c r="I23" s="14" t="s">
        <v>25</v>
      </c>
      <c r="J23" s="35">
        <v>1</v>
      </c>
      <c r="K23" s="67">
        <f>30840+4000</f>
        <v>34840</v>
      </c>
      <c r="L23" s="68"/>
    </row>
    <row r="24" spans="1:18">
      <c r="A24" s="34">
        <v>7</v>
      </c>
      <c r="B24" s="63" t="s">
        <v>57</v>
      </c>
      <c r="C24" s="64"/>
      <c r="D24" s="64"/>
      <c r="E24" s="64"/>
      <c r="F24" s="64"/>
      <c r="G24" s="64"/>
      <c r="H24" s="69"/>
      <c r="I24" s="14" t="s">
        <v>25</v>
      </c>
      <c r="J24" s="2">
        <v>1</v>
      </c>
      <c r="K24" s="65">
        <f>8775+400+1650</f>
        <v>10825</v>
      </c>
      <c r="L24" s="66"/>
    </row>
    <row r="25" spans="1:18">
      <c r="A25" s="34">
        <v>8</v>
      </c>
      <c r="B25" s="73" t="s">
        <v>65</v>
      </c>
      <c r="C25" s="73"/>
      <c r="D25" s="73"/>
      <c r="E25" s="73"/>
      <c r="F25" s="73"/>
      <c r="G25" s="73"/>
      <c r="H25" s="74"/>
      <c r="I25" s="14" t="s">
        <v>50</v>
      </c>
      <c r="J25" s="45">
        <v>1</v>
      </c>
      <c r="K25" s="65">
        <f>19755*0.1579</f>
        <v>3119.3145000000004</v>
      </c>
      <c r="L25" s="66"/>
      <c r="R25" s="28"/>
    </row>
    <row r="26" spans="1:18">
      <c r="A26" s="34">
        <v>9</v>
      </c>
      <c r="B26" s="63" t="s">
        <v>56</v>
      </c>
      <c r="C26" s="64"/>
      <c r="D26" s="64"/>
      <c r="E26" s="64"/>
      <c r="F26" s="64"/>
      <c r="G26" s="64"/>
      <c r="H26" s="69"/>
      <c r="I26" s="27" t="s">
        <v>25</v>
      </c>
      <c r="J26" s="46">
        <v>1</v>
      </c>
      <c r="K26" s="78">
        <v>115500</v>
      </c>
      <c r="L26" s="79"/>
      <c r="M26" s="29"/>
      <c r="N26" s="29"/>
      <c r="O26" s="29"/>
      <c r="P26" s="29"/>
      <c r="R26" s="28"/>
    </row>
    <row r="27" spans="1:18">
      <c r="A27" s="34">
        <v>10</v>
      </c>
      <c r="B27" s="75" t="s">
        <v>62</v>
      </c>
      <c r="C27" s="75"/>
      <c r="D27" s="75"/>
      <c r="E27" s="75"/>
      <c r="F27" s="75"/>
      <c r="G27" s="75"/>
      <c r="H27" s="75"/>
      <c r="I27" s="14" t="s">
        <v>36</v>
      </c>
      <c r="J27" s="49">
        <v>12</v>
      </c>
      <c r="K27" s="70">
        <f>(4500*0.1805)+(4500*0.1579*11)</f>
        <v>8628.3000000000011</v>
      </c>
      <c r="L27" s="71"/>
    </row>
    <row r="28" spans="1:18">
      <c r="A28" s="34">
        <v>11</v>
      </c>
      <c r="B28" s="76" t="s">
        <v>66</v>
      </c>
      <c r="C28" s="75"/>
      <c r="D28" s="75"/>
      <c r="E28" s="75"/>
      <c r="F28" s="75"/>
      <c r="G28" s="75"/>
      <c r="H28" s="77"/>
      <c r="I28" s="14" t="s">
        <v>64</v>
      </c>
      <c r="J28" s="44" t="s">
        <v>64</v>
      </c>
      <c r="K28" s="70">
        <v>5000</v>
      </c>
      <c r="L28" s="71"/>
      <c r="N28" s="29"/>
      <c r="R28" s="28"/>
    </row>
    <row r="29" spans="1:18">
      <c r="A29" s="34">
        <v>12</v>
      </c>
      <c r="B29" s="75" t="s">
        <v>38</v>
      </c>
      <c r="C29" s="75"/>
      <c r="D29" s="75"/>
      <c r="E29" s="75"/>
      <c r="F29" s="75"/>
      <c r="G29" s="75"/>
      <c r="H29" s="77"/>
      <c r="I29" s="14" t="s">
        <v>25</v>
      </c>
      <c r="J29" s="14">
        <v>1</v>
      </c>
      <c r="K29" s="67">
        <v>6500</v>
      </c>
      <c r="L29" s="68"/>
      <c r="N29" s="29"/>
    </row>
    <row r="30" spans="1:18">
      <c r="A30" s="34">
        <v>13</v>
      </c>
      <c r="B30" s="76" t="s">
        <v>70</v>
      </c>
      <c r="C30" s="75"/>
      <c r="D30" s="75"/>
      <c r="E30" s="75"/>
      <c r="F30" s="75"/>
      <c r="G30" s="75"/>
      <c r="H30" s="77"/>
      <c r="I30" s="14" t="s">
        <v>50</v>
      </c>
      <c r="J30" s="52">
        <v>1</v>
      </c>
      <c r="K30" s="70">
        <v>57054.400000000001</v>
      </c>
      <c r="L30" s="71"/>
      <c r="N30" s="29"/>
    </row>
    <row r="31" spans="1:18">
      <c r="A31" s="34">
        <v>14</v>
      </c>
      <c r="B31" s="76" t="s">
        <v>71</v>
      </c>
      <c r="C31" s="75"/>
      <c r="D31" s="75"/>
      <c r="E31" s="75"/>
      <c r="F31" s="75"/>
      <c r="G31" s="75"/>
      <c r="H31" s="77"/>
      <c r="I31" s="14" t="s">
        <v>50</v>
      </c>
      <c r="J31" s="44">
        <v>1</v>
      </c>
      <c r="K31" s="70">
        <f>(32200.28+29166.2)*0.1579</f>
        <v>9689.7671919999993</v>
      </c>
      <c r="L31" s="71"/>
    </row>
    <row r="32" spans="1:18">
      <c r="A32" s="34">
        <v>15</v>
      </c>
      <c r="B32" s="64" t="s">
        <v>49</v>
      </c>
      <c r="C32" s="64"/>
      <c r="D32" s="64"/>
      <c r="E32" s="64"/>
      <c r="F32" s="64"/>
      <c r="G32" s="64"/>
      <c r="H32" s="69"/>
      <c r="I32" s="14" t="s">
        <v>25</v>
      </c>
      <c r="J32" s="2">
        <v>1</v>
      </c>
      <c r="K32" s="70">
        <f>6165/7</f>
        <v>880.71428571428567</v>
      </c>
      <c r="L32" s="71"/>
      <c r="N32" s="28"/>
    </row>
    <row r="33" spans="1:12">
      <c r="A33" s="34">
        <v>16</v>
      </c>
      <c r="B33" s="75" t="s">
        <v>93</v>
      </c>
      <c r="C33" s="75"/>
      <c r="D33" s="75"/>
      <c r="E33" s="75"/>
      <c r="F33" s="75"/>
      <c r="G33" s="75"/>
      <c r="H33" s="75"/>
      <c r="I33" s="14" t="s">
        <v>25</v>
      </c>
      <c r="J33" s="35">
        <v>1</v>
      </c>
      <c r="K33" s="65">
        <v>29120.99</v>
      </c>
      <c r="L33" s="66"/>
    </row>
    <row r="34" spans="1:12">
      <c r="A34" s="14"/>
      <c r="B34" s="72" t="s">
        <v>59</v>
      </c>
      <c r="C34" s="73"/>
      <c r="D34" s="73"/>
      <c r="E34" s="73"/>
      <c r="F34" s="73"/>
      <c r="G34" s="73"/>
      <c r="H34" s="73"/>
      <c r="I34" s="14"/>
      <c r="J34" s="44"/>
      <c r="K34" s="96">
        <f>SUM(K18:L33)</f>
        <v>302665.67831104761</v>
      </c>
      <c r="L34" s="97"/>
    </row>
    <row r="35" spans="1:12">
      <c r="A35" s="14"/>
      <c r="B35" s="72" t="s">
        <v>48</v>
      </c>
      <c r="C35" s="73"/>
      <c r="D35" s="73"/>
      <c r="E35" s="73"/>
      <c r="F35" s="73"/>
      <c r="G35" s="73"/>
      <c r="H35" s="73"/>
      <c r="I35" s="14"/>
      <c r="J35" s="44"/>
      <c r="K35" s="65">
        <f>(K23+K24+K25+K29+K30+K33)*0.14</f>
        <v>19804.358630000002</v>
      </c>
      <c r="L35" s="66"/>
    </row>
    <row r="36" spans="1:12" ht="15.75" thickBot="1">
      <c r="A36" s="14"/>
      <c r="B36" t="s">
        <v>60</v>
      </c>
      <c r="I36" s="39"/>
      <c r="K36" s="80">
        <f>SUM(K34:L35)</f>
        <v>322470.03694104764</v>
      </c>
      <c r="L36" s="81"/>
    </row>
    <row r="37" spans="1:12" ht="15.75" thickBot="1">
      <c r="A37" s="13"/>
      <c r="B37" s="15" t="s">
        <v>61</v>
      </c>
      <c r="C37" s="16"/>
      <c r="D37" s="16"/>
      <c r="E37" s="16"/>
      <c r="F37" s="16"/>
      <c r="G37" s="16"/>
      <c r="H37" s="17"/>
      <c r="I37" s="13"/>
      <c r="J37" s="13"/>
      <c r="K37" s="82">
        <f>K36</f>
        <v>322470.03694104764</v>
      </c>
      <c r="L37" s="83"/>
    </row>
    <row r="38" spans="1:12" ht="15.75">
      <c r="A38" s="30"/>
      <c r="B38" s="31"/>
      <c r="C38" s="31"/>
      <c r="D38" s="31"/>
      <c r="E38" s="31"/>
      <c r="F38" s="31"/>
      <c r="G38" s="31"/>
      <c r="H38" s="31"/>
      <c r="I38" s="30"/>
      <c r="J38" s="30"/>
      <c r="K38" s="32"/>
      <c r="L38" s="32"/>
    </row>
    <row r="39" spans="1:12">
      <c r="A39" t="s">
        <v>31</v>
      </c>
    </row>
    <row r="40" spans="1:12">
      <c r="A40" s="33" t="s">
        <v>52</v>
      </c>
      <c r="C40" s="28"/>
      <c r="D40" s="2">
        <f>I4</f>
        <v>2014</v>
      </c>
      <c r="E40" t="s">
        <v>16</v>
      </c>
      <c r="G40" s="18">
        <f>K37-G14</f>
        <v>62610.036941047641</v>
      </c>
      <c r="H40" t="s">
        <v>17</v>
      </c>
    </row>
    <row r="41" spans="1:12">
      <c r="A41" s="51" t="s">
        <v>39</v>
      </c>
      <c r="B41" s="2">
        <v>2015</v>
      </c>
      <c r="C41" t="s">
        <v>19</v>
      </c>
      <c r="K41"/>
      <c r="L41"/>
    </row>
    <row r="42" spans="1:12">
      <c r="A42" s="62" t="s">
        <v>86</v>
      </c>
      <c r="K42"/>
      <c r="L42"/>
    </row>
    <row r="43" spans="1:12">
      <c r="A43" s="58" t="s">
        <v>33</v>
      </c>
      <c r="J43" s="19">
        <v>1200</v>
      </c>
      <c r="K43" t="s">
        <v>7</v>
      </c>
      <c r="L43"/>
    </row>
    <row r="44" spans="1:12">
      <c r="A44" s="58" t="s">
        <v>85</v>
      </c>
      <c r="J44" s="19">
        <v>100000</v>
      </c>
      <c r="K44" t="s">
        <v>7</v>
      </c>
      <c r="L44"/>
    </row>
    <row r="45" spans="1:12">
      <c r="A45" s="58" t="s">
        <v>84</v>
      </c>
      <c r="B45" s="30"/>
      <c r="C45" s="30"/>
      <c r="D45" s="30"/>
      <c r="E45" s="30"/>
      <c r="F45" s="30"/>
      <c r="G45" s="30"/>
      <c r="H45" s="30"/>
      <c r="I45" s="30"/>
      <c r="J45" s="56">
        <v>25000</v>
      </c>
      <c r="K45" t="s">
        <v>7</v>
      </c>
      <c r="L45"/>
    </row>
    <row r="46" spans="1:12">
      <c r="A46" s="58" t="s">
        <v>44</v>
      </c>
      <c r="B46" s="30"/>
      <c r="C46" s="30"/>
      <c r="D46" s="30"/>
      <c r="E46" s="30"/>
      <c r="F46" s="30"/>
      <c r="G46" s="30"/>
      <c r="H46" s="30"/>
      <c r="I46" s="30"/>
      <c r="J46" s="36">
        <v>15000</v>
      </c>
      <c r="K46" t="s">
        <v>7</v>
      </c>
      <c r="L46"/>
    </row>
    <row r="47" spans="1:12">
      <c r="A47" s="58" t="s">
        <v>34</v>
      </c>
      <c r="B47" s="30"/>
      <c r="C47" s="30"/>
      <c r="D47" s="30"/>
      <c r="E47" s="30"/>
      <c r="F47" s="30"/>
      <c r="G47" s="30"/>
      <c r="H47" s="30"/>
      <c r="I47" s="30"/>
      <c r="J47" s="36">
        <v>5000</v>
      </c>
      <c r="K47" t="s">
        <v>7</v>
      </c>
      <c r="L47"/>
    </row>
    <row r="48" spans="1:12">
      <c r="A48" s="58" t="s">
        <v>72</v>
      </c>
      <c r="B48" s="31"/>
      <c r="C48" s="31"/>
      <c r="D48" s="31"/>
      <c r="E48" s="31"/>
      <c r="F48" s="31"/>
      <c r="G48" s="31"/>
      <c r="H48" s="31"/>
      <c r="I48" s="30"/>
      <c r="J48" s="55">
        <v>6500</v>
      </c>
      <c r="K48" t="s">
        <v>7</v>
      </c>
      <c r="L48"/>
    </row>
    <row r="49" spans="1:12" ht="15.75">
      <c r="A49" s="59" t="s">
        <v>88</v>
      </c>
      <c r="J49" s="19">
        <v>200000</v>
      </c>
      <c r="K49" t="s">
        <v>7</v>
      </c>
      <c r="L49" s="32"/>
    </row>
    <row r="50" spans="1:12" ht="15.75">
      <c r="A50" s="64" t="s">
        <v>83</v>
      </c>
      <c r="B50" s="64"/>
      <c r="C50" s="64"/>
      <c r="D50" s="64"/>
      <c r="E50" s="64"/>
      <c r="F50" s="64"/>
      <c r="G50" s="64"/>
      <c r="H50" s="31"/>
      <c r="I50" s="30"/>
      <c r="J50" s="55">
        <v>1500</v>
      </c>
      <c r="K50" t="s">
        <v>7</v>
      </c>
      <c r="L50" s="32"/>
    </row>
    <row r="51" spans="1:12" ht="15.75">
      <c r="A51" s="57" t="s">
        <v>82</v>
      </c>
      <c r="B51" s="33"/>
      <c r="C51" s="33"/>
      <c r="D51" s="33"/>
      <c r="E51" s="33"/>
      <c r="F51" s="33"/>
      <c r="G51" s="33"/>
      <c r="J51" s="19">
        <v>2000</v>
      </c>
      <c r="K51" t="s">
        <v>7</v>
      </c>
      <c r="L51" s="32"/>
    </row>
    <row r="52" spans="1:12" ht="15.75">
      <c r="A52" t="s">
        <v>87</v>
      </c>
      <c r="B52" s="33"/>
      <c r="C52" s="33"/>
      <c r="D52" s="33"/>
      <c r="E52" s="33"/>
      <c r="F52" s="33"/>
      <c r="G52" s="33"/>
      <c r="J52" s="19">
        <v>5000</v>
      </c>
      <c r="K52" t="s">
        <v>7</v>
      </c>
      <c r="L52" s="32"/>
    </row>
    <row r="53" spans="1:12" ht="15.75">
      <c r="A53" t="s">
        <v>89</v>
      </c>
      <c r="B53" s="33"/>
      <c r="C53" s="33"/>
      <c r="D53" s="33"/>
      <c r="E53" s="33"/>
      <c r="F53" s="33"/>
      <c r="G53" s="33"/>
      <c r="J53" s="19">
        <v>15000</v>
      </c>
      <c r="K53" t="s">
        <v>7</v>
      </c>
      <c r="L53" s="32"/>
    </row>
    <row r="54" spans="1:12" ht="15.75">
      <c r="A54" t="s">
        <v>90</v>
      </c>
      <c r="B54" s="33"/>
      <c r="C54" s="33"/>
      <c r="D54" s="33"/>
      <c r="E54" s="33"/>
      <c r="F54" s="33"/>
      <c r="G54" s="33"/>
      <c r="J54" s="19">
        <v>30000</v>
      </c>
      <c r="K54" t="s">
        <v>7</v>
      </c>
      <c r="L54" s="32"/>
    </row>
    <row r="55" spans="1:12" ht="15.75">
      <c r="A55" t="s">
        <v>91</v>
      </c>
      <c r="B55" s="33"/>
      <c r="C55" s="33"/>
      <c r="D55" s="33"/>
      <c r="E55" s="33"/>
      <c r="F55" s="33"/>
      <c r="G55" s="33"/>
      <c r="J55" s="24">
        <v>20000</v>
      </c>
      <c r="K55" t="s">
        <v>7</v>
      </c>
      <c r="L55" s="32"/>
    </row>
    <row r="56" spans="1:12" ht="15.75">
      <c r="A56" t="s">
        <v>92</v>
      </c>
      <c r="B56" s="33"/>
      <c r="C56" s="33"/>
      <c r="D56" s="33"/>
      <c r="E56" s="33"/>
      <c r="F56" s="33"/>
      <c r="G56" s="33"/>
      <c r="J56" s="19">
        <v>0</v>
      </c>
      <c r="K56" t="s">
        <v>7</v>
      </c>
      <c r="L56" s="32"/>
    </row>
    <row r="57" spans="1:12">
      <c r="A57" s="20" t="s">
        <v>20</v>
      </c>
      <c r="B57" s="30"/>
      <c r="C57" s="30"/>
      <c r="D57" s="30"/>
      <c r="E57" s="30"/>
      <c r="F57" s="30"/>
      <c r="G57" s="30"/>
      <c r="H57" s="30"/>
      <c r="I57" s="30"/>
      <c r="J57" s="37">
        <f>SUM(J43:J56)</f>
        <v>426200</v>
      </c>
      <c r="K57" s="21" t="s">
        <v>21</v>
      </c>
      <c r="L57"/>
    </row>
    <row r="58" spans="1:12">
      <c r="A58" s="53" t="s">
        <v>73</v>
      </c>
      <c r="B58" s="30"/>
      <c r="C58" s="30"/>
      <c r="D58" s="30"/>
      <c r="E58" s="30"/>
      <c r="F58" s="30"/>
      <c r="G58" s="30"/>
      <c r="H58" s="38"/>
      <c r="I58" s="30"/>
      <c r="J58" s="37">
        <f>G40</f>
        <v>62610.036941047641</v>
      </c>
      <c r="K58"/>
      <c r="L58"/>
    </row>
    <row r="59" spans="1:12">
      <c r="A59" s="53" t="s">
        <v>28</v>
      </c>
      <c r="B59" s="54"/>
      <c r="C59" s="18">
        <f>J57+J58</f>
        <v>488810.03694104764</v>
      </c>
      <c r="D59" s="54" t="s">
        <v>29</v>
      </c>
      <c r="E59" s="23">
        <v>2014</v>
      </c>
      <c r="F59" t="s">
        <v>30</v>
      </c>
      <c r="G59" s="7">
        <f>C59/(E6*12)</f>
        <v>15.675428979099248</v>
      </c>
      <c r="H59" s="25" t="s">
        <v>26</v>
      </c>
      <c r="I59" t="s">
        <v>27</v>
      </c>
      <c r="K59"/>
      <c r="L59"/>
    </row>
    <row r="60" spans="1:12">
      <c r="A60" s="60"/>
      <c r="B60" s="61"/>
      <c r="C60" s="18"/>
      <c r="D60" s="61"/>
      <c r="E60" s="23"/>
      <c r="G60" s="7"/>
      <c r="H60" s="25"/>
      <c r="K60"/>
      <c r="L60"/>
    </row>
    <row r="61" spans="1:12">
      <c r="A61" s="60"/>
      <c r="B61" s="61"/>
      <c r="C61" s="18"/>
      <c r="D61" s="61"/>
      <c r="E61" s="23"/>
      <c r="G61" s="7"/>
      <c r="H61" s="25"/>
      <c r="K61"/>
      <c r="L61"/>
    </row>
    <row r="62" spans="1:12">
      <c r="A62" s="60"/>
      <c r="B62" s="61"/>
      <c r="C62" s="18"/>
      <c r="D62" s="61"/>
      <c r="E62" s="23"/>
      <c r="G62" s="7"/>
      <c r="H62" s="25"/>
      <c r="K62"/>
      <c r="L62"/>
    </row>
    <row r="63" spans="1:12">
      <c r="B63" t="s">
        <v>23</v>
      </c>
    </row>
    <row r="64" spans="1:12" ht="15" customHeight="1">
      <c r="B64" t="s">
        <v>18</v>
      </c>
      <c r="I64" t="s">
        <v>24</v>
      </c>
    </row>
    <row r="65" spans="11:12" ht="18.75" customHeight="1">
      <c r="K65" s="40"/>
      <c r="L65" s="40" t="s">
        <v>74</v>
      </c>
    </row>
  </sheetData>
  <mergeCells count="47">
    <mergeCell ref="B19:H19"/>
    <mergeCell ref="K19:L19"/>
    <mergeCell ref="B17:H17"/>
    <mergeCell ref="K17:L17"/>
    <mergeCell ref="B18:H18"/>
    <mergeCell ref="K18:L18"/>
    <mergeCell ref="A2:L2"/>
    <mergeCell ref="A3:L3"/>
    <mergeCell ref="A7:B7"/>
    <mergeCell ref="A15:B15"/>
    <mergeCell ref="B16:H16"/>
    <mergeCell ref="K16:L16"/>
    <mergeCell ref="K37:L37"/>
    <mergeCell ref="B30:H30"/>
    <mergeCell ref="K31:L31"/>
    <mergeCell ref="B34:H34"/>
    <mergeCell ref="B35:H35"/>
    <mergeCell ref="K35:L35"/>
    <mergeCell ref="B33:H33"/>
    <mergeCell ref="K33:L33"/>
    <mergeCell ref="B31:H31"/>
    <mergeCell ref="K30:L30"/>
    <mergeCell ref="B32:H32"/>
    <mergeCell ref="K32:L32"/>
    <mergeCell ref="K34:L34"/>
    <mergeCell ref="B23:H23"/>
    <mergeCell ref="K23:L23"/>
    <mergeCell ref="B24:H24"/>
    <mergeCell ref="K24:L24"/>
    <mergeCell ref="A50:G50"/>
    <mergeCell ref="B25:H25"/>
    <mergeCell ref="K25:L25"/>
    <mergeCell ref="B27:H27"/>
    <mergeCell ref="K27:L27"/>
    <mergeCell ref="B28:H28"/>
    <mergeCell ref="K28:L28"/>
    <mergeCell ref="B26:H26"/>
    <mergeCell ref="K26:L26"/>
    <mergeCell ref="B29:H29"/>
    <mergeCell ref="K29:L29"/>
    <mergeCell ref="K36:L36"/>
    <mergeCell ref="B20:H20"/>
    <mergeCell ref="K20:L20"/>
    <mergeCell ref="B21:H21"/>
    <mergeCell ref="K21:L21"/>
    <mergeCell ref="B22:H22"/>
    <mergeCell ref="K22:L22"/>
  </mergeCells>
  <pageMargins left="0.17" right="0.16" top="0.61" bottom="0.17" header="0.46" footer="0.2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2015-03-26T02:59:56Z</dcterms:modified>
</cp:coreProperties>
</file>