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083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3" i="3"/>
  <c r="E83"/>
  <c r="B60"/>
  <c r="J81"/>
  <c r="B68"/>
  <c r="B6"/>
  <c r="K41"/>
  <c r="K40"/>
  <c r="B50" l="1"/>
  <c r="G19" l="1"/>
  <c r="K25"/>
  <c r="G17"/>
  <c r="G16"/>
  <c r="G15"/>
  <c r="G14"/>
  <c r="G7"/>
  <c r="I7" s="1"/>
  <c r="K44" l="1"/>
  <c r="K45" s="1"/>
  <c r="K46" s="1"/>
  <c r="G48" s="1"/>
  <c r="J13"/>
  <c r="A20"/>
  <c r="I82" l="1"/>
  <c r="C83" l="1"/>
  <c r="G83" s="1"/>
  <c r="F62" s="1"/>
</calcChain>
</file>

<file path=xl/sharedStrings.xml><?xml version="1.0" encoding="utf-8"?>
<sst xmlns="http://schemas.openxmlformats.org/spreadsheetml/2006/main" count="184" uniqueCount="139">
  <si>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</si>
  <si>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</si>
  <si>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</si>
  <si>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</si>
  <si>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</si>
  <si>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</si>
  <si>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</si>
  <si>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</si>
  <si>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</si>
  <si>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</si>
  <si>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</si>
  <si>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</si>
  <si>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</si>
  <si>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</si>
  <si>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</si>
  <si>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</si>
  <si>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</si>
  <si>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</si>
  <si>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</si>
  <si>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</si>
  <si>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</si>
  <si>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</si>
  <si>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</si>
  <si>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</si>
  <si>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</si>
  <si>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</si>
  <si>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</si>
  <si>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</si>
  <si>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</si>
  <si>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</si>
  <si>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</si>
  <si>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</si>
  <si>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</si>
  <si>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</si>
  <si>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</si>
  <si>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</si>
  <si>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</si>
  <si>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</si>
  <si>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</si>
  <si>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</si>
  <si>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</si>
  <si>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</si>
  <si>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</si>
  <si>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</si>
  <si>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</si>
  <si>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</si>
  <si>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</si>
  <si>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</si>
  <si>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</si>
  <si>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</si>
  <si>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</si>
  <si>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</si>
  <si>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</si>
  <si>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</si>
  <si>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</si>
  <si>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</si>
  <si>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</si>
  <si>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</si>
  <si>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</si>
  <si>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</si>
  <si>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</si>
  <si>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</si>
  <si>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52,04 руб./чел.</t>
  </si>
  <si>
    <t>98,22 руб./чел.</t>
  </si>
  <si>
    <t xml:space="preserve">рубля          </t>
  </si>
  <si>
    <t>с  кв. метра.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</si>
  <si>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</si>
  <si>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</si>
  <si>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</si>
  <si>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</si>
  <si>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>232,17 руб./чел.</t>
  </si>
  <si>
    <t>( ОАО "Западное управление")</t>
  </si>
  <si>
    <t>6.  В</t>
  </si>
  <si>
    <t xml:space="preserve">   по дому</t>
  </si>
  <si>
    <t>40</t>
  </si>
  <si>
    <t xml:space="preserve">по ул.    Шмидта    за </t>
  </si>
  <si>
    <t>5. В</t>
  </si>
  <si>
    <t xml:space="preserve">        составит </t>
  </si>
  <si>
    <t xml:space="preserve">1.В </t>
  </si>
  <si>
    <t>год</t>
  </si>
  <si>
    <r>
      <t>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</si>
  <si>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</si>
  <si>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</si>
  <si>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301,44 руб./чел.</t>
  </si>
  <si>
    <t>74,71 руб./чел.</t>
  </si>
  <si>
    <t>116,82 руб./чел.</t>
  </si>
  <si>
    <t>кв.15-</t>
  </si>
  <si>
    <t>Управление МКД (14%)</t>
  </si>
  <si>
    <t>19,20 руб./м²</t>
  </si>
  <si>
    <t xml:space="preserve">кв. 3 -  </t>
  </si>
  <si>
    <t>м</t>
  </si>
  <si>
    <t>Перерасход (+) или экономия (-) средств в 2013 году.</t>
  </si>
  <si>
    <t>состоянию  на   31 декабря</t>
  </si>
  <si>
    <t>Диагностика и мелкий ремонт теплосчетчика.</t>
  </si>
  <si>
    <r>
      <t>16,35 руб./м</t>
    </r>
    <r>
      <rPr>
        <sz val="11"/>
        <rFont val="Calibri"/>
        <family val="2"/>
        <charset val="204"/>
      </rPr>
      <t>²</t>
    </r>
  </si>
  <si>
    <r>
      <t>3,5 руб./м</t>
    </r>
    <r>
      <rPr>
        <sz val="11"/>
        <rFont val="Calibri"/>
        <family val="2"/>
        <charset val="204"/>
      </rPr>
      <t>²</t>
    </r>
  </si>
  <si>
    <t>Монтаж вентиляции в подвальном помещении.</t>
  </si>
  <si>
    <t>Шм 40(2)</t>
  </si>
  <si>
    <t>Замена шаровых кранов, по стоякам кв. 1, 2, 3.</t>
  </si>
  <si>
    <t>Генеральная  уборка подъезда в апреле.</t>
  </si>
  <si>
    <t>Монтаж балансировочного клапана.</t>
  </si>
  <si>
    <r>
      <t xml:space="preserve">Монтаж шаровых кранов на грязевики </t>
    </r>
    <r>
      <rPr>
        <sz val="11"/>
        <color theme="1"/>
        <rFont val="Calibri"/>
        <family val="2"/>
        <charset val="204"/>
      </rPr>
      <t>ø15мм (тепловой  пункт).</t>
    </r>
  </si>
  <si>
    <t>Покраска бордюров.</t>
  </si>
  <si>
    <t>Всего в 2014году:</t>
  </si>
  <si>
    <t>ИТОГО за 2014год:</t>
  </si>
  <si>
    <t>ИТОГО на 31.12.2014г:</t>
  </si>
  <si>
    <t>п.м.</t>
  </si>
  <si>
    <t>Закрытие вентиляционных шахт и парапетов.</t>
  </si>
  <si>
    <t xml:space="preserve">  -  передача бесхозных инженерных сетей</t>
  </si>
  <si>
    <t>Установка энергосберегающих ламп в подъезде 1, 2этажи.</t>
  </si>
  <si>
    <r>
      <t xml:space="preserve">Замена балансировочного вентиля </t>
    </r>
    <r>
      <rPr>
        <sz val="11"/>
        <color theme="1"/>
        <rFont val="Calibri"/>
        <family val="2"/>
        <charset val="204"/>
      </rPr>
      <t>ø 32, монтаж шарового крана.</t>
    </r>
  </si>
  <si>
    <t>Замена выключателя в подъезде на 1 этаже.</t>
  </si>
  <si>
    <t>Монтаж доводчика на двери.</t>
  </si>
  <si>
    <t>Генеральная  уборка подъезда в сентябре.</t>
  </si>
  <si>
    <t xml:space="preserve"> - </t>
  </si>
  <si>
    <t>Передача бесхозных сетей тепловой энергии.</t>
  </si>
  <si>
    <t>Закрытие поэтажных щитов на 5, 6, 8, 9 этажах.</t>
  </si>
  <si>
    <t>40 (</t>
  </si>
  <si>
    <t xml:space="preserve"> рублей ( </t>
  </si>
  <si>
    <t xml:space="preserve">кв.5 -  </t>
  </si>
  <si>
    <t>кв.10-</t>
  </si>
  <si>
    <t>кв.18 -</t>
  </si>
  <si>
    <t>кв.31 -</t>
  </si>
  <si>
    <t>кв.39 -</t>
  </si>
  <si>
    <t>кв.30 -</t>
  </si>
  <si>
    <t>кв.20 -</t>
  </si>
  <si>
    <t xml:space="preserve"> Что с  учетом  перерасхода (+) или экономии (-) средств в 2014 году в размере</t>
  </si>
  <si>
    <t xml:space="preserve"> -  установка отлива окна на 10 этаже</t>
  </si>
  <si>
    <t xml:space="preserve"> -  заливка бетонной отмостки</t>
  </si>
  <si>
    <t xml:space="preserve"> -  ремонт водосточной системы</t>
  </si>
  <si>
    <t xml:space="preserve"> -  ремонт подъезда (с заменой плитки на межэтажных площадках)</t>
  </si>
  <si>
    <t xml:space="preserve">  - поверка (замена) манометров и термометров</t>
  </si>
  <si>
    <t xml:space="preserve">  - техническое освидетельствование лифта</t>
  </si>
  <si>
    <t>Замена  энергосберегающих ламп 1, 2 этажи, тамбур.</t>
  </si>
  <si>
    <t xml:space="preserve"> - содержание общего имущества -   21,46   рубля с кв.метра общей площади в месяц;</t>
  </si>
  <si>
    <t xml:space="preserve"> -  монтаж металлической двери в подвал</t>
  </si>
  <si>
    <t>Монтаж греющего кабеля на стояки ГВС И ХВС в помещении мусорокамеры.</t>
  </si>
  <si>
    <t xml:space="preserve">Замена манометров в ИТП. </t>
  </si>
  <si>
    <t>Замена термометров в ИТП.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</si>
</sst>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Fill="1"/>
    <xf numFmtId="0" fontId="7" fillId="0" borderId="0" xfId="0" applyFont="1" applyAlignment="1">
      <alignment horizontal="right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8" fillId="0" borderId="0" xfId="0" applyFont="1"/>
    <xf numFmtId="0" fontId="0" fillId="0" borderId="0" xfId="0" applyFont="1"/>
    <xf numFmtId="4" fontId="0" fillId="0" borderId="0" xfId="0" applyNumberFormat="1" applyFont="1"/>
    <xf numFmtId="0" fontId="9" fillId="0" borderId="10" xfId="0" applyFont="1" applyFill="1" applyBorder="1" applyAlignment="1">
      <alignment horizontal="center"/>
    </xf>
    <xf numFmtId="0" fontId="9" fillId="0" borderId="0" xfId="0" applyFont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1" fillId="0" borderId="15" xfId="0" applyNumberFormat="1" applyFont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right"/>
    </xf>
    <xf numFmtId="4" fontId="2" fillId="0" borderId="0" xfId="0" applyNumberFormat="1" applyFont="1" applyAlignment="1"/>
    <xf numFmtId="4" fontId="1" fillId="0" borderId="1" xfId="0" applyNumberFormat="1" applyFont="1" applyBorder="1" applyAlignment="1"/>
    <xf numFmtId="4" fontId="1" fillId="0" borderId="2" xfId="0" applyNumberFormat="1" applyFont="1" applyBorder="1" applyAlignment="1"/>
    <xf numFmtId="4" fontId="0" fillId="0" borderId="0" xfId="0" applyNumberFormat="1" applyBorder="1" applyAlignment="1">
      <alignment horizontal="center"/>
    </xf>
    <xf numFmtId="4" fontId="0" fillId="0" borderId="3" xfId="0" applyNumberFormat="1" applyBorder="1"/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4" fontId="1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9" fillId="0" borderId="8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9" fillId="0" borderId="9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1" fillId="0" borderId="13" xfId="0" applyNumberFormat="1" applyFont="1" applyBorder="1" applyAlignment="1"/>
    <xf numFmtId="4" fontId="1" fillId="0" borderId="15" xfId="0" applyNumberFormat="1" applyFont="1" applyBorder="1" applyAlignment="1"/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topLeftCell="A62" workbookViewId="0">
      <selection activeCell="K44" sqref="K44:L44"/>
    </sheetView>
  </sheetViews>
  <sheetFormatPr defaultRowHeight="15"/>
  <cols>
    <col min="1" max="1" width="5.140625" customWidth="1"/>
    <col min="2" max="2" width="9.140625" style="23"/>
    <col min="3" max="3" width="10" style="23" customWidth="1"/>
    <col min="4" max="4" width="6.140625" style="23" customWidth="1"/>
    <col min="5" max="6" width="9.140625" style="23"/>
    <col min="7" max="7" width="14" style="23" customWidth="1"/>
    <col min="8" max="8" width="8.7109375" style="23" customWidth="1"/>
    <col min="9" max="9" width="9.42578125" customWidth="1"/>
    <col min="10" max="10" width="11.140625" style="15" customWidth="1"/>
    <col min="11" max="11" width="10.140625" customWidth="1"/>
    <col min="12" max="12" width="1.7109375" customWidth="1"/>
  </cols>
  <sheetData>
    <row r="1" spans="1:12">
      <c r="K1" s="21" t="s">
        <v>97</v>
      </c>
    </row>
    <row r="2" spans="1:12" ht="18.7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8.7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8.75">
      <c r="A4" s="1"/>
      <c r="B4" s="2"/>
      <c r="C4" s="58" t="s">
        <v>2</v>
      </c>
      <c r="D4" s="59" t="s">
        <v>74</v>
      </c>
      <c r="E4" s="161" t="s">
        <v>75</v>
      </c>
      <c r="F4" s="161"/>
      <c r="G4" s="161"/>
      <c r="H4" s="161"/>
      <c r="I4" s="28">
        <v>2014</v>
      </c>
      <c r="J4" s="47" t="s">
        <v>79</v>
      </c>
    </row>
    <row r="5" spans="1:12" ht="18.75">
      <c r="C5" s="2"/>
      <c r="D5" s="2"/>
      <c r="E5" s="2"/>
      <c r="F5" s="2"/>
      <c r="G5" s="2"/>
      <c r="H5" s="2"/>
      <c r="I5" s="26"/>
      <c r="J5" s="40"/>
      <c r="K5" s="26"/>
      <c r="L5" s="26"/>
    </row>
    <row r="6" spans="1:12" ht="15.75">
      <c r="A6" s="3" t="s">
        <v>78</v>
      </c>
      <c r="B6" s="24">
        <f>I4</f>
        <v>2014</v>
      </c>
      <c r="C6" s="23" t="s">
        <v>73</v>
      </c>
      <c r="D6" s="24" t="s">
        <v>117</v>
      </c>
      <c r="E6" s="60">
        <v>2570.8000000000002</v>
      </c>
      <c r="F6" s="23" t="s">
        <v>57</v>
      </c>
    </row>
    <row r="7" spans="1:12" ht="15.75">
      <c r="A7" s="156">
        <v>1561236.91</v>
      </c>
      <c r="B7" s="156"/>
      <c r="C7" s="61" t="s">
        <v>3</v>
      </c>
      <c r="G7" s="62">
        <f>(A7-J8)</f>
        <v>1171450.9099999999</v>
      </c>
      <c r="H7" s="45" t="s">
        <v>118</v>
      </c>
      <c r="I7" s="6">
        <f>(G7/A7)*100</f>
        <v>75.033513651685311</v>
      </c>
      <c r="J7" s="15" t="s">
        <v>4</v>
      </c>
    </row>
    <row r="8" spans="1:12" ht="15.75">
      <c r="A8" t="s">
        <v>5</v>
      </c>
      <c r="J8" s="7">
        <v>389786</v>
      </c>
      <c r="K8" t="s">
        <v>6</v>
      </c>
    </row>
    <row r="9" spans="1:12">
      <c r="A9" t="s">
        <v>7</v>
      </c>
    </row>
    <row r="10" spans="1:12" s="31" customFormat="1">
      <c r="A10" s="34" t="s">
        <v>89</v>
      </c>
      <c r="B10" s="63">
        <v>20708.189999999999</v>
      </c>
      <c r="C10" s="64" t="s">
        <v>12</v>
      </c>
      <c r="D10" s="64"/>
      <c r="E10" s="65" t="s">
        <v>86</v>
      </c>
      <c r="F10" s="63">
        <v>13837.13</v>
      </c>
      <c r="G10" s="64" t="s">
        <v>12</v>
      </c>
      <c r="H10" s="64"/>
      <c r="I10" s="46" t="s">
        <v>124</v>
      </c>
      <c r="J10" s="32">
        <v>54235.18</v>
      </c>
      <c r="K10" s="31" t="s">
        <v>12</v>
      </c>
    </row>
    <row r="11" spans="1:12" s="31" customFormat="1">
      <c r="A11" s="34" t="s">
        <v>119</v>
      </c>
      <c r="B11" s="63">
        <v>12407.53</v>
      </c>
      <c r="C11" s="64" t="s">
        <v>12</v>
      </c>
      <c r="D11" s="64"/>
      <c r="E11" s="65" t="s">
        <v>121</v>
      </c>
      <c r="F11" s="63">
        <v>19202.27</v>
      </c>
      <c r="G11" s="64" t="s">
        <v>12</v>
      </c>
      <c r="H11" s="64"/>
      <c r="I11" s="46" t="s">
        <v>122</v>
      </c>
      <c r="J11" s="32">
        <v>13539.6</v>
      </c>
      <c r="K11" s="31" t="s">
        <v>12</v>
      </c>
    </row>
    <row r="12" spans="1:12" s="31" customFormat="1">
      <c r="A12" s="34" t="s">
        <v>120</v>
      </c>
      <c r="B12" s="63">
        <v>17082.52</v>
      </c>
      <c r="C12" s="64" t="s">
        <v>12</v>
      </c>
      <c r="D12" s="64"/>
      <c r="E12" s="65" t="s">
        <v>125</v>
      </c>
      <c r="F12" s="63">
        <v>61825.35</v>
      </c>
      <c r="G12" s="64" t="s">
        <v>12</v>
      </c>
      <c r="H12" s="64"/>
      <c r="I12" s="46" t="s">
        <v>123</v>
      </c>
      <c r="J12" s="32">
        <v>19317.080000000002</v>
      </c>
      <c r="K12" s="31" t="s">
        <v>12</v>
      </c>
    </row>
    <row r="13" spans="1:12" ht="15.75">
      <c r="A13" t="s">
        <v>60</v>
      </c>
      <c r="B13" s="63"/>
      <c r="J13" s="20">
        <f>G14+G15+G16+G17</f>
        <v>389786</v>
      </c>
      <c r="K13" s="16"/>
    </row>
    <row r="14" spans="1:12">
      <c r="A14" s="8" t="s">
        <v>8</v>
      </c>
      <c r="B14" s="23" t="s">
        <v>9</v>
      </c>
      <c r="G14" s="66">
        <f>(J8*43.5/100)</f>
        <v>169556.91</v>
      </c>
      <c r="H14" s="23" t="s">
        <v>12</v>
      </c>
    </row>
    <row r="15" spans="1:12">
      <c r="A15" s="8" t="s">
        <v>8</v>
      </c>
      <c r="B15" s="23" t="s">
        <v>10</v>
      </c>
      <c r="G15" s="66">
        <f>(J8*36.6/100)</f>
        <v>142661.67600000001</v>
      </c>
      <c r="H15" s="23" t="s">
        <v>12</v>
      </c>
    </row>
    <row r="16" spans="1:12">
      <c r="A16" s="8" t="s">
        <v>8</v>
      </c>
      <c r="B16" s="23" t="s">
        <v>11</v>
      </c>
      <c r="G16" s="66">
        <f>(J8*12.5/100)</f>
        <v>48723.25</v>
      </c>
      <c r="H16" s="23" t="s">
        <v>12</v>
      </c>
      <c r="K16" s="4"/>
      <c r="L16" s="12"/>
    </row>
    <row r="17" spans="1:12">
      <c r="A17" s="8" t="s">
        <v>8</v>
      </c>
      <c r="B17" s="23" t="s">
        <v>16</v>
      </c>
      <c r="G17" s="66">
        <f>(J8*7.4/100)</f>
        <v>28844.164000000001</v>
      </c>
      <c r="H17" s="23" t="s">
        <v>12</v>
      </c>
    </row>
    <row r="18" spans="1:12">
      <c r="G18" s="67"/>
    </row>
    <row r="19" spans="1:12">
      <c r="A19" s="9" t="s">
        <v>13</v>
      </c>
      <c r="G19" s="68">
        <f>E6*3.5*12</f>
        <v>107973.6</v>
      </c>
      <c r="H19" s="23" t="s">
        <v>14</v>
      </c>
    </row>
    <row r="20" spans="1:12" ht="15.75" thickBot="1">
      <c r="A20" s="157">
        <f>(G19*I7/100)</f>
        <v>81016.385896216103</v>
      </c>
      <c r="B20" s="157"/>
      <c r="C20" s="23" t="s">
        <v>17</v>
      </c>
    </row>
    <row r="21" spans="1:12">
      <c r="A21" s="10" t="s">
        <v>2</v>
      </c>
      <c r="B21" s="158" t="s">
        <v>23</v>
      </c>
      <c r="C21" s="159"/>
      <c r="D21" s="159"/>
      <c r="E21" s="159"/>
      <c r="F21" s="159"/>
      <c r="G21" s="159"/>
      <c r="H21" s="160"/>
      <c r="I21" s="10" t="s">
        <v>21</v>
      </c>
      <c r="J21" s="48" t="s">
        <v>20</v>
      </c>
      <c r="K21" s="123" t="s">
        <v>18</v>
      </c>
      <c r="L21" s="124"/>
    </row>
    <row r="22" spans="1:12" ht="15.75" thickBot="1">
      <c r="A22" s="11" t="s">
        <v>15</v>
      </c>
      <c r="B22" s="141"/>
      <c r="C22" s="142"/>
      <c r="D22" s="142"/>
      <c r="E22" s="142"/>
      <c r="F22" s="142"/>
      <c r="G22" s="142"/>
      <c r="H22" s="143"/>
      <c r="I22" s="11" t="s">
        <v>22</v>
      </c>
      <c r="J22" s="49"/>
      <c r="K22" s="120" t="s">
        <v>19</v>
      </c>
      <c r="L22" s="121"/>
    </row>
    <row r="23" spans="1:12" ht="15.75" thickBot="1">
      <c r="A23" s="36"/>
      <c r="B23" s="151" t="s">
        <v>91</v>
      </c>
      <c r="C23" s="152"/>
      <c r="D23" s="152"/>
      <c r="E23" s="152"/>
      <c r="F23" s="152"/>
      <c r="G23" s="152"/>
      <c r="H23" s="153"/>
      <c r="I23" s="36"/>
      <c r="J23" s="43"/>
      <c r="K23" s="154">
        <v>-8871.11</v>
      </c>
      <c r="L23" s="155"/>
    </row>
    <row r="24" spans="1:12">
      <c r="A24" s="22">
        <v>1</v>
      </c>
      <c r="B24" s="78" t="s">
        <v>96</v>
      </c>
      <c r="C24" s="79"/>
      <c r="D24" s="79"/>
      <c r="E24" s="79"/>
      <c r="F24" s="79"/>
      <c r="G24" s="79"/>
      <c r="H24" s="150"/>
      <c r="I24" s="33" t="s">
        <v>61</v>
      </c>
      <c r="J24" s="52">
        <v>1</v>
      </c>
      <c r="K24" s="80">
        <v>3500</v>
      </c>
      <c r="L24" s="81"/>
    </row>
    <row r="25" spans="1:12">
      <c r="A25" s="22">
        <v>2</v>
      </c>
      <c r="B25" s="126" t="s">
        <v>136</v>
      </c>
      <c r="C25" s="144"/>
      <c r="D25" s="144"/>
      <c r="E25" s="144"/>
      <c r="F25" s="144"/>
      <c r="G25" s="144"/>
      <c r="H25" s="125"/>
      <c r="I25" s="22" t="s">
        <v>90</v>
      </c>
      <c r="J25" s="53">
        <v>3</v>
      </c>
      <c r="K25" s="145">
        <f>1417+1000</f>
        <v>2417</v>
      </c>
      <c r="L25" s="146"/>
    </row>
    <row r="26" spans="1:12">
      <c r="A26" s="22">
        <v>3</v>
      </c>
      <c r="B26" s="126" t="s">
        <v>101</v>
      </c>
      <c r="C26" s="125"/>
      <c r="D26" s="125"/>
      <c r="E26" s="125"/>
      <c r="F26" s="125"/>
      <c r="G26" s="125"/>
      <c r="H26" s="147"/>
      <c r="I26" s="14" t="s">
        <v>61</v>
      </c>
      <c r="J26" s="54">
        <v>2</v>
      </c>
      <c r="K26" s="145">
        <v>888</v>
      </c>
      <c r="L26" s="146"/>
    </row>
    <row r="27" spans="1:12">
      <c r="A27" s="22">
        <v>4</v>
      </c>
      <c r="B27" s="126" t="s">
        <v>109</v>
      </c>
      <c r="C27" s="125"/>
      <c r="D27" s="125"/>
      <c r="E27" s="125"/>
      <c r="F27" s="125"/>
      <c r="G27" s="125"/>
      <c r="H27" s="147"/>
      <c r="I27" s="14" t="s">
        <v>61</v>
      </c>
      <c r="J27" s="55">
        <v>2</v>
      </c>
      <c r="K27" s="148">
        <v>280</v>
      </c>
      <c r="L27" s="149"/>
    </row>
    <row r="28" spans="1:12">
      <c r="A28" s="22">
        <v>5</v>
      </c>
      <c r="B28" s="78" t="s">
        <v>133</v>
      </c>
      <c r="C28" s="79"/>
      <c r="D28" s="79"/>
      <c r="E28" s="79"/>
      <c r="F28" s="79"/>
      <c r="G28" s="79"/>
      <c r="H28" s="150"/>
      <c r="I28" s="33" t="s">
        <v>61</v>
      </c>
      <c r="J28" s="52">
        <v>3</v>
      </c>
      <c r="K28" s="80">
        <v>420</v>
      </c>
      <c r="L28" s="81"/>
    </row>
    <row r="29" spans="1:12" s="34" customFormat="1">
      <c r="A29" s="22">
        <v>6</v>
      </c>
      <c r="B29" s="126" t="s">
        <v>93</v>
      </c>
      <c r="C29" s="125"/>
      <c r="D29" s="125"/>
      <c r="E29" s="125"/>
      <c r="F29" s="125"/>
      <c r="G29" s="125"/>
      <c r="H29" s="147"/>
      <c r="I29" s="14" t="s">
        <v>61</v>
      </c>
      <c r="J29" s="55">
        <v>1</v>
      </c>
      <c r="K29" s="148">
        <v>1700</v>
      </c>
      <c r="L29" s="149"/>
    </row>
    <row r="30" spans="1:12">
      <c r="A30" s="22">
        <v>7</v>
      </c>
      <c r="B30" s="126" t="s">
        <v>100</v>
      </c>
      <c r="C30" s="125"/>
      <c r="D30" s="125"/>
      <c r="E30" s="125"/>
      <c r="F30" s="125"/>
      <c r="G30" s="125"/>
      <c r="H30" s="147"/>
      <c r="I30" s="14" t="s">
        <v>61</v>
      </c>
      <c r="J30" s="55">
        <v>6</v>
      </c>
      <c r="K30" s="118">
        <v>15021</v>
      </c>
      <c r="L30" s="119"/>
    </row>
    <row r="31" spans="1:12">
      <c r="A31" s="22">
        <v>8</v>
      </c>
      <c r="B31" s="126" t="s">
        <v>98</v>
      </c>
      <c r="C31" s="125"/>
      <c r="D31" s="125"/>
      <c r="E31" s="125"/>
      <c r="F31" s="125"/>
      <c r="G31" s="125"/>
      <c r="H31" s="147"/>
      <c r="I31" s="14" t="s">
        <v>61</v>
      </c>
      <c r="J31" s="55">
        <v>3</v>
      </c>
      <c r="K31" s="148">
        <v>768</v>
      </c>
      <c r="L31" s="149"/>
    </row>
    <row r="32" spans="1:12">
      <c r="A32" s="22">
        <v>9</v>
      </c>
      <c r="B32" s="126" t="s">
        <v>99</v>
      </c>
      <c r="C32" s="125"/>
      <c r="D32" s="125"/>
      <c r="E32" s="125"/>
      <c r="F32" s="125"/>
      <c r="G32" s="125"/>
      <c r="H32" s="147"/>
      <c r="I32" s="14" t="s">
        <v>80</v>
      </c>
      <c r="J32" s="50">
        <v>494</v>
      </c>
      <c r="K32" s="148">
        <v>1500</v>
      </c>
      <c r="L32" s="149"/>
    </row>
    <row r="33" spans="1:12" s="30" customFormat="1">
      <c r="A33" s="22">
        <v>10</v>
      </c>
      <c r="B33" s="126" t="s">
        <v>102</v>
      </c>
      <c r="C33" s="125"/>
      <c r="D33" s="125"/>
      <c r="E33" s="125"/>
      <c r="F33" s="125"/>
      <c r="G33" s="125"/>
      <c r="H33" s="147"/>
      <c r="I33" s="22" t="s">
        <v>106</v>
      </c>
      <c r="J33" s="53">
        <v>85</v>
      </c>
      <c r="K33" s="148">
        <v>1423</v>
      </c>
      <c r="L33" s="149"/>
    </row>
    <row r="34" spans="1:12">
      <c r="A34" s="22">
        <v>11</v>
      </c>
      <c r="B34" s="126" t="s">
        <v>110</v>
      </c>
      <c r="C34" s="125"/>
      <c r="D34" s="125"/>
      <c r="E34" s="125"/>
      <c r="F34" s="125"/>
      <c r="G34" s="125"/>
      <c r="H34" s="147"/>
      <c r="I34" s="14" t="s">
        <v>61</v>
      </c>
      <c r="J34" s="55">
        <v>2</v>
      </c>
      <c r="K34" s="148">
        <v>2766.95</v>
      </c>
      <c r="L34" s="149"/>
    </row>
    <row r="35" spans="1:12">
      <c r="A35" s="22">
        <v>12</v>
      </c>
      <c r="B35" s="126" t="s">
        <v>107</v>
      </c>
      <c r="C35" s="125"/>
      <c r="D35" s="125"/>
      <c r="E35" s="125"/>
      <c r="F35" s="125"/>
      <c r="G35" s="125"/>
      <c r="H35" s="147"/>
      <c r="I35" s="14" t="s">
        <v>90</v>
      </c>
      <c r="J35" s="50">
        <v>46.4</v>
      </c>
      <c r="K35" s="145">
        <v>41630</v>
      </c>
      <c r="L35" s="146"/>
    </row>
    <row r="36" spans="1:12">
      <c r="A36" s="22">
        <v>13</v>
      </c>
      <c r="B36" s="126" t="s">
        <v>111</v>
      </c>
      <c r="C36" s="125"/>
      <c r="D36" s="125"/>
      <c r="E36" s="125"/>
      <c r="F36" s="125"/>
      <c r="G36" s="125"/>
      <c r="H36" s="147"/>
      <c r="I36" s="14" t="s">
        <v>61</v>
      </c>
      <c r="J36" s="55">
        <v>1</v>
      </c>
      <c r="K36" s="145">
        <v>50</v>
      </c>
      <c r="L36" s="146"/>
    </row>
    <row r="37" spans="1:12">
      <c r="A37" s="22">
        <v>14</v>
      </c>
      <c r="B37" s="126" t="s">
        <v>113</v>
      </c>
      <c r="C37" s="125"/>
      <c r="D37" s="125"/>
      <c r="E37" s="125"/>
      <c r="F37" s="125"/>
      <c r="G37" s="125"/>
      <c r="H37" s="147"/>
      <c r="I37" s="14" t="s">
        <v>80</v>
      </c>
      <c r="J37" s="50">
        <v>494</v>
      </c>
      <c r="K37" s="148">
        <v>1500</v>
      </c>
      <c r="L37" s="149"/>
    </row>
    <row r="38" spans="1:12">
      <c r="A38" s="22">
        <v>15</v>
      </c>
      <c r="B38" s="126" t="s">
        <v>112</v>
      </c>
      <c r="C38" s="125"/>
      <c r="D38" s="125"/>
      <c r="E38" s="125"/>
      <c r="F38" s="125"/>
      <c r="G38" s="125"/>
      <c r="H38" s="147"/>
      <c r="I38" s="14" t="s">
        <v>61</v>
      </c>
      <c r="J38" s="55">
        <v>1</v>
      </c>
      <c r="K38" s="145">
        <v>1327.46</v>
      </c>
      <c r="L38" s="146"/>
    </row>
    <row r="39" spans="1:12">
      <c r="A39" s="22">
        <v>16</v>
      </c>
      <c r="B39" s="126" t="s">
        <v>115</v>
      </c>
      <c r="C39" s="125"/>
      <c r="D39" s="125"/>
      <c r="E39" s="125"/>
      <c r="F39" s="125"/>
      <c r="G39" s="125"/>
      <c r="H39" s="147"/>
      <c r="I39" s="14" t="s">
        <v>114</v>
      </c>
      <c r="J39" s="50" t="s">
        <v>114</v>
      </c>
      <c r="K39" s="145">
        <v>352.66666666666669</v>
      </c>
      <c r="L39" s="146"/>
    </row>
    <row r="40" spans="1:12">
      <c r="A40" s="22">
        <v>17</v>
      </c>
      <c r="B40" s="126" t="s">
        <v>137</v>
      </c>
      <c r="C40" s="125"/>
      <c r="D40" s="125"/>
      <c r="E40" s="125"/>
      <c r="F40" s="125"/>
      <c r="G40" s="125"/>
      <c r="H40" s="147"/>
      <c r="I40" s="14" t="s">
        <v>61</v>
      </c>
      <c r="J40" s="56">
        <v>3</v>
      </c>
      <c r="K40" s="145">
        <f>380*3</f>
        <v>1140</v>
      </c>
      <c r="L40" s="146"/>
    </row>
    <row r="41" spans="1:12">
      <c r="A41" s="22">
        <v>18</v>
      </c>
      <c r="B41" s="126" t="s">
        <v>138</v>
      </c>
      <c r="C41" s="125"/>
      <c r="D41" s="125"/>
      <c r="E41" s="125"/>
      <c r="F41" s="125"/>
      <c r="G41" s="125"/>
      <c r="H41" s="147"/>
      <c r="I41" s="14" t="s">
        <v>61</v>
      </c>
      <c r="J41" s="56">
        <v>3</v>
      </c>
      <c r="K41" s="145">
        <f>250*3</f>
        <v>750</v>
      </c>
      <c r="L41" s="146"/>
    </row>
    <row r="42" spans="1:12">
      <c r="A42" s="22">
        <v>19</v>
      </c>
      <c r="B42" s="126" t="s">
        <v>116</v>
      </c>
      <c r="C42" s="125"/>
      <c r="D42" s="125"/>
      <c r="E42" s="125"/>
      <c r="F42" s="125"/>
      <c r="G42" s="125"/>
      <c r="H42" s="147"/>
      <c r="I42" s="14" t="s">
        <v>61</v>
      </c>
      <c r="J42" s="55">
        <v>4</v>
      </c>
      <c r="K42" s="145">
        <v>1672</v>
      </c>
      <c r="L42" s="146"/>
    </row>
    <row r="43" spans="1:12">
      <c r="A43" s="14"/>
      <c r="B43" s="126" t="s">
        <v>103</v>
      </c>
      <c r="C43" s="125"/>
      <c r="D43" s="125"/>
      <c r="E43" s="125"/>
      <c r="F43" s="125"/>
      <c r="G43" s="125"/>
      <c r="H43" s="125"/>
      <c r="I43" s="14"/>
      <c r="J43" s="55"/>
      <c r="K43" s="127">
        <f>SUM(K24:L42)</f>
        <v>79106.076666666675</v>
      </c>
      <c r="L43" s="128"/>
    </row>
    <row r="44" spans="1:12">
      <c r="A44" s="14"/>
      <c r="B44" s="126" t="s">
        <v>87</v>
      </c>
      <c r="C44" s="125"/>
      <c r="D44" s="125"/>
      <c r="E44" s="125"/>
      <c r="F44" s="125"/>
      <c r="G44" s="125"/>
      <c r="H44" s="125"/>
      <c r="I44" s="14"/>
      <c r="J44" s="55"/>
      <c r="K44" s="129">
        <f>K43*0.14</f>
        <v>11074.850733333336</v>
      </c>
      <c r="L44" s="130"/>
    </row>
    <row r="45" spans="1:12" ht="15.75" thickBot="1">
      <c r="A45" s="14"/>
      <c r="B45" s="23" t="s">
        <v>104</v>
      </c>
      <c r="I45" s="35"/>
      <c r="J45" s="57"/>
      <c r="K45" s="134">
        <f>SUM(K43:L44)</f>
        <v>90180.927400000015</v>
      </c>
      <c r="L45" s="135"/>
    </row>
    <row r="46" spans="1:12" ht="16.5" thickBot="1">
      <c r="A46" s="13"/>
      <c r="B46" s="69" t="s">
        <v>105</v>
      </c>
      <c r="C46" s="70"/>
      <c r="D46" s="70"/>
      <c r="E46" s="70"/>
      <c r="F46" s="70"/>
      <c r="G46" s="70"/>
      <c r="H46" s="71"/>
      <c r="I46" s="13"/>
      <c r="J46" s="51"/>
      <c r="K46" s="136">
        <f>K45+K23</f>
        <v>81309.817400000014</v>
      </c>
      <c r="L46" s="137"/>
    </row>
    <row r="47" spans="1:12">
      <c r="A47" t="s">
        <v>69</v>
      </c>
    </row>
    <row r="48" spans="1:12">
      <c r="A48" t="s">
        <v>92</v>
      </c>
      <c r="D48" s="24">
        <v>2014</v>
      </c>
      <c r="E48" s="23" t="s">
        <v>24</v>
      </c>
      <c r="G48" s="68">
        <f>K46-G19</f>
        <v>-26663.782599999991</v>
      </c>
      <c r="H48" s="23" t="s">
        <v>25</v>
      </c>
    </row>
    <row r="49" spans="1:12">
      <c r="D49" s="24"/>
      <c r="G49" s="68"/>
    </row>
    <row r="50" spans="1:12" ht="15" customHeight="1" thickBot="1">
      <c r="A50" t="s">
        <v>76</v>
      </c>
      <c r="B50" s="24">
        <f>I4</f>
        <v>2014</v>
      </c>
      <c r="C50" s="23" t="s">
        <v>26</v>
      </c>
    </row>
    <row r="51" spans="1:12" ht="18.75" customHeight="1">
      <c r="A51" s="27" t="s">
        <v>2</v>
      </c>
      <c r="B51" s="138" t="s">
        <v>33</v>
      </c>
      <c r="C51" s="139"/>
      <c r="D51" s="139"/>
      <c r="E51" s="139"/>
      <c r="F51" s="138" t="s">
        <v>34</v>
      </c>
      <c r="G51" s="139"/>
      <c r="H51" s="140"/>
      <c r="I51" s="115" t="s">
        <v>35</v>
      </c>
      <c r="J51" s="116"/>
      <c r="K51" s="116"/>
      <c r="L51" s="117"/>
    </row>
    <row r="52" spans="1:12" ht="15.75" thickBot="1">
      <c r="A52" s="29"/>
      <c r="B52" s="131"/>
      <c r="C52" s="132"/>
      <c r="D52" s="132"/>
      <c r="E52" s="132"/>
      <c r="F52" s="131"/>
      <c r="G52" s="132"/>
      <c r="H52" s="133"/>
      <c r="I52" s="82" t="s">
        <v>71</v>
      </c>
      <c r="J52" s="83"/>
      <c r="K52" s="83"/>
      <c r="L52" s="84"/>
    </row>
    <row r="53" spans="1:12">
      <c r="A53" s="38" t="s">
        <v>27</v>
      </c>
      <c r="B53" s="94" t="s">
        <v>36</v>
      </c>
      <c r="C53" s="95"/>
      <c r="D53" s="95"/>
      <c r="E53" s="96"/>
      <c r="F53" s="97" t="s">
        <v>94</v>
      </c>
      <c r="G53" s="98"/>
      <c r="H53" s="99"/>
      <c r="I53" s="112" t="s">
        <v>88</v>
      </c>
      <c r="J53" s="113"/>
      <c r="K53" s="113"/>
      <c r="L53" s="114"/>
    </row>
    <row r="54" spans="1:12">
      <c r="A54" s="37" t="s">
        <v>28</v>
      </c>
      <c r="B54" s="88" t="s">
        <v>37</v>
      </c>
      <c r="C54" s="89"/>
      <c r="D54" s="89"/>
      <c r="E54" s="90"/>
      <c r="F54" s="100" t="s">
        <v>95</v>
      </c>
      <c r="G54" s="101"/>
      <c r="H54" s="102"/>
      <c r="I54" s="85" t="s">
        <v>42</v>
      </c>
      <c r="J54" s="86"/>
      <c r="K54" s="86"/>
      <c r="L54" s="87"/>
    </row>
    <row r="55" spans="1:12">
      <c r="A55" s="37" t="s">
        <v>29</v>
      </c>
      <c r="B55" s="88" t="s">
        <v>38</v>
      </c>
      <c r="C55" s="89"/>
      <c r="D55" s="89"/>
      <c r="E55" s="90"/>
      <c r="F55" s="91" t="s">
        <v>81</v>
      </c>
      <c r="G55" s="92"/>
      <c r="H55" s="93"/>
      <c r="I55" s="85" t="s">
        <v>82</v>
      </c>
      <c r="J55" s="86"/>
      <c r="K55" s="86"/>
      <c r="L55" s="87"/>
    </row>
    <row r="56" spans="1:12">
      <c r="A56" s="37" t="s">
        <v>30</v>
      </c>
      <c r="B56" s="88" t="s">
        <v>39</v>
      </c>
      <c r="C56" s="89"/>
      <c r="D56" s="89"/>
      <c r="E56" s="90"/>
      <c r="F56" s="91" t="s">
        <v>70</v>
      </c>
      <c r="G56" s="92"/>
      <c r="H56" s="93"/>
      <c r="I56" s="85" t="s">
        <v>83</v>
      </c>
      <c r="J56" s="86"/>
      <c r="K56" s="86"/>
      <c r="L56" s="87"/>
    </row>
    <row r="57" spans="1:12">
      <c r="A57" s="37" t="s">
        <v>31</v>
      </c>
      <c r="B57" s="88" t="s">
        <v>40</v>
      </c>
      <c r="C57" s="89"/>
      <c r="D57" s="89"/>
      <c r="E57" s="90"/>
      <c r="F57" s="91" t="s">
        <v>62</v>
      </c>
      <c r="G57" s="92"/>
      <c r="H57" s="93"/>
      <c r="I57" s="85" t="s">
        <v>84</v>
      </c>
      <c r="J57" s="86"/>
      <c r="K57" s="86"/>
      <c r="L57" s="87"/>
    </row>
    <row r="58" spans="1:12" ht="15.75" thickBot="1">
      <c r="A58" s="39" t="s">
        <v>32</v>
      </c>
      <c r="B58" s="103" t="s">
        <v>41</v>
      </c>
      <c r="C58" s="104"/>
      <c r="D58" s="104"/>
      <c r="E58" s="105"/>
      <c r="F58" s="106" t="s">
        <v>63</v>
      </c>
      <c r="G58" s="107"/>
      <c r="H58" s="108"/>
      <c r="I58" s="109" t="s">
        <v>85</v>
      </c>
      <c r="J58" s="110"/>
      <c r="K58" s="110"/>
      <c r="L58" s="111"/>
    </row>
    <row r="60" spans="1:12">
      <c r="A60" s="17" t="s">
        <v>44</v>
      </c>
      <c r="B60" s="24">
        <f>I4+1</f>
        <v>2015</v>
      </c>
      <c r="C60" s="23" t="s">
        <v>45</v>
      </c>
    </row>
    <row r="61" spans="1:12">
      <c r="A61" s="76" t="s">
        <v>134</v>
      </c>
    </row>
    <row r="62" spans="1:12">
      <c r="A62" s="125" t="s">
        <v>43</v>
      </c>
      <c r="B62" s="125"/>
      <c r="C62" s="125"/>
      <c r="D62" s="125"/>
      <c r="E62" s="125"/>
      <c r="F62" s="72">
        <f>G83</f>
        <v>12.821437470826202</v>
      </c>
      <c r="G62" s="23" t="s">
        <v>67</v>
      </c>
    </row>
    <row r="63" spans="1:12">
      <c r="A63" s="25" t="s">
        <v>48</v>
      </c>
    </row>
    <row r="64" spans="1:12">
      <c r="A64" s="25" t="s">
        <v>46</v>
      </c>
    </row>
    <row r="65" spans="1:11">
      <c r="A65" s="25" t="s">
        <v>47</v>
      </c>
    </row>
    <row r="66" spans="1:11">
      <c r="A66" s="25" t="s">
        <v>49</v>
      </c>
    </row>
    <row r="68" spans="1:11">
      <c r="A68" s="25" t="s">
        <v>72</v>
      </c>
      <c r="B68" s="24">
        <f>I4+1</f>
        <v>2015</v>
      </c>
      <c r="C68" s="23" t="s">
        <v>50</v>
      </c>
    </row>
    <row r="69" spans="1:11">
      <c r="A69" s="25" t="s">
        <v>51</v>
      </c>
    </row>
    <row r="70" spans="1:11">
      <c r="A70" s="42" t="s">
        <v>127</v>
      </c>
      <c r="J70" s="15">
        <v>2000</v>
      </c>
      <c r="K70" t="s">
        <v>12</v>
      </c>
    </row>
    <row r="71" spans="1:11">
      <c r="A71" s="42" t="s">
        <v>128</v>
      </c>
      <c r="J71" s="15">
        <v>60000</v>
      </c>
      <c r="K71" t="s">
        <v>12</v>
      </c>
    </row>
    <row r="72" spans="1:11">
      <c r="A72" s="42" t="s">
        <v>129</v>
      </c>
      <c r="J72" s="15">
        <v>5000</v>
      </c>
      <c r="K72" t="s">
        <v>12</v>
      </c>
    </row>
    <row r="73" spans="1:11">
      <c r="A73" s="77" t="s">
        <v>135</v>
      </c>
      <c r="J73" s="15">
        <v>30000</v>
      </c>
      <c r="K73" t="s">
        <v>12</v>
      </c>
    </row>
    <row r="74" spans="1:11">
      <c r="A74" s="42" t="s">
        <v>130</v>
      </c>
      <c r="J74" s="15">
        <v>250000</v>
      </c>
      <c r="K74" t="s">
        <v>12</v>
      </c>
    </row>
    <row r="75" spans="1:11">
      <c r="A75" s="44" t="s">
        <v>132</v>
      </c>
      <c r="J75" s="15">
        <v>7000</v>
      </c>
      <c r="K75" t="s">
        <v>12</v>
      </c>
    </row>
    <row r="76" spans="1:11">
      <c r="A76" s="44" t="s">
        <v>131</v>
      </c>
      <c r="J76" s="15">
        <v>1200</v>
      </c>
      <c r="K76" t="s">
        <v>12</v>
      </c>
    </row>
    <row r="77" spans="1:11">
      <c r="A77" s="25" t="s">
        <v>52</v>
      </c>
      <c r="J77" s="15">
        <v>15000</v>
      </c>
      <c r="K77" t="s">
        <v>12</v>
      </c>
    </row>
    <row r="78" spans="1:11">
      <c r="A78" s="41" t="s">
        <v>108</v>
      </c>
      <c r="J78" s="15">
        <v>12000</v>
      </c>
      <c r="K78" t="s">
        <v>12</v>
      </c>
    </row>
    <row r="79" spans="1:11">
      <c r="A79" s="25" t="s">
        <v>53</v>
      </c>
      <c r="J79" s="15">
        <v>20000</v>
      </c>
      <c r="K79" t="s">
        <v>12</v>
      </c>
    </row>
    <row r="80" spans="1:11">
      <c r="A80" s="25" t="s">
        <v>54</v>
      </c>
      <c r="J80" s="15">
        <v>20000</v>
      </c>
      <c r="K80" t="s">
        <v>12</v>
      </c>
    </row>
    <row r="81" spans="1:11">
      <c r="A81" s="18" t="s">
        <v>55</v>
      </c>
      <c r="J81" s="5">
        <f>SUM(J70:J80)</f>
        <v>422200</v>
      </c>
      <c r="K81" s="19" t="s">
        <v>56</v>
      </c>
    </row>
    <row r="82" spans="1:11">
      <c r="A82" s="42" t="s">
        <v>126</v>
      </c>
      <c r="H82" s="68"/>
      <c r="I82" s="5">
        <f>G48</f>
        <v>-26663.782599999991</v>
      </c>
      <c r="K82" s="5"/>
    </row>
    <row r="83" spans="1:11">
      <c r="A83" s="25" t="s">
        <v>77</v>
      </c>
      <c r="B83" s="45"/>
      <c r="C83" s="68">
        <f>J81+I82</f>
        <v>395536.21740000002</v>
      </c>
      <c r="D83" s="45" t="s">
        <v>66</v>
      </c>
      <c r="E83" s="73">
        <f>B68</f>
        <v>2015</v>
      </c>
      <c r="F83" s="23" t="s">
        <v>68</v>
      </c>
      <c r="G83" s="74">
        <f>C83/(E6*12)</f>
        <v>12.821437470826202</v>
      </c>
      <c r="H83" s="75" t="s">
        <v>64</v>
      </c>
      <c r="I83" t="s">
        <v>65</v>
      </c>
    </row>
    <row r="85" spans="1:11" ht="50.25" customHeight="1">
      <c r="B85" s="23" t="s">
        <v>58</v>
      </c>
    </row>
    <row r="86" spans="1:11">
      <c r="B86" s="23" t="s">
        <v>34</v>
      </c>
      <c r="I86" t="s">
        <v>59</v>
      </c>
      <c r="K86" s="21"/>
    </row>
    <row r="87" spans="1:11">
      <c r="K87" s="21" t="s">
        <v>97</v>
      </c>
    </row>
  </sheetData>
  <mergeCells count="80">
    <mergeCell ref="B39:H39"/>
    <mergeCell ref="B42:H42"/>
    <mergeCell ref="K39:L39"/>
    <mergeCell ref="K42:L42"/>
    <mergeCell ref="B40:H40"/>
    <mergeCell ref="K40:L40"/>
    <mergeCell ref="B41:H41"/>
    <mergeCell ref="K41:L41"/>
    <mergeCell ref="K29:L29"/>
    <mergeCell ref="B31:H31"/>
    <mergeCell ref="B32:H32"/>
    <mergeCell ref="B33:H33"/>
    <mergeCell ref="B34:H34"/>
    <mergeCell ref="K30:L30"/>
    <mergeCell ref="K31:L31"/>
    <mergeCell ref="K32:L32"/>
    <mergeCell ref="K33:L33"/>
    <mergeCell ref="K34:L34"/>
    <mergeCell ref="B35:H35"/>
    <mergeCell ref="B36:H36"/>
    <mergeCell ref="B37:H37"/>
    <mergeCell ref="B38:H38"/>
    <mergeCell ref="K35:L35"/>
    <mergeCell ref="K36:L36"/>
    <mergeCell ref="K37:L37"/>
    <mergeCell ref="K38:L38"/>
    <mergeCell ref="A2:L2"/>
    <mergeCell ref="A3:L3"/>
    <mergeCell ref="A7:B7"/>
    <mergeCell ref="A20:B20"/>
    <mergeCell ref="B21:H21"/>
    <mergeCell ref="K21:L21"/>
    <mergeCell ref="E4:H4"/>
    <mergeCell ref="B22:H22"/>
    <mergeCell ref="K22:L22"/>
    <mergeCell ref="B25:H25"/>
    <mergeCell ref="K25:L25"/>
    <mergeCell ref="B30:H30"/>
    <mergeCell ref="B26:H26"/>
    <mergeCell ref="K26:L26"/>
    <mergeCell ref="B27:H27"/>
    <mergeCell ref="K27:L27"/>
    <mergeCell ref="B28:H28"/>
    <mergeCell ref="B24:H24"/>
    <mergeCell ref="K24:L24"/>
    <mergeCell ref="B23:H23"/>
    <mergeCell ref="K23:L23"/>
    <mergeCell ref="B29:H29"/>
    <mergeCell ref="K28:L28"/>
    <mergeCell ref="B43:H43"/>
    <mergeCell ref="K43:L43"/>
    <mergeCell ref="B44:H44"/>
    <mergeCell ref="K44:L44"/>
    <mergeCell ref="B53:E53"/>
    <mergeCell ref="F53:H53"/>
    <mergeCell ref="I53:L53"/>
    <mergeCell ref="B52:E52"/>
    <mergeCell ref="F52:H52"/>
    <mergeCell ref="I52:L52"/>
    <mergeCell ref="K45:L45"/>
    <mergeCell ref="K46:L46"/>
    <mergeCell ref="B51:E51"/>
    <mergeCell ref="F51:H51"/>
    <mergeCell ref="I51:L51"/>
    <mergeCell ref="B54:E54"/>
    <mergeCell ref="F54:H54"/>
    <mergeCell ref="I54:L54"/>
    <mergeCell ref="B55:E55"/>
    <mergeCell ref="F55:H55"/>
    <mergeCell ref="I55:L55"/>
    <mergeCell ref="A62:E62"/>
    <mergeCell ref="B58:E58"/>
    <mergeCell ref="F58:H58"/>
    <mergeCell ref="I58:L58"/>
    <mergeCell ref="B56:E56"/>
    <mergeCell ref="F56:H56"/>
    <mergeCell ref="I56:L56"/>
    <mergeCell ref="B57:E57"/>
    <mergeCell ref="F57:H57"/>
    <mergeCell ref="I57:L57"/>
  </mergeCells>
  <pageMargins left="0.44" right="0.25" top="0.38" bottom="0.23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2015-03-25T13:59:45Z</dcterms:modified>
</cp:coreProperties>
</file>