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62" i="1"/>
  <c r="K35"/>
  <c r="K36" s="1"/>
  <c r="G38" s="1"/>
  <c r="I63" s="1"/>
  <c r="K34"/>
  <c r="J24"/>
  <c r="G20"/>
  <c r="G18"/>
  <c r="G17"/>
  <c r="G16"/>
  <c r="G15"/>
  <c r="J14" s="1"/>
  <c r="G7"/>
  <c r="I7" s="1"/>
  <c r="A21" s="1"/>
  <c r="C64" l="1"/>
  <c r="G64" s="1"/>
</calcChain>
</file>

<file path=xl/sharedStrings.xml><?xml version="1.0" encoding="utf-8"?>
<sst xmlns="http://schemas.openxmlformats.org/spreadsheetml/2006/main" count="147" uniqueCount="112">
  <si>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</si>
  <si>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</si>
  <si>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</si>
  <si>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40</t>
  </si>
  <si>
    <t xml:space="preserve">по ул.    Шмидта    за </t>
  </si>
  <si>
    <t>год</t>
  </si>
  <si>
    <t xml:space="preserve">1.В </t>
  </si>
  <si>
    <t xml:space="preserve">   по дому</t>
  </si>
  <si>
    <t>40      (</t>
  </si>
  <si>
    <t>рублей, оплачено собственниками</t>
  </si>
  <si>
    <t xml:space="preserve"> рублей   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</si>
  <si>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</si>
  <si>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</si>
  <si>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</si>
  <si>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</si>
  <si>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 3 -  </t>
  </si>
  <si>
    <t>руб.</t>
  </si>
  <si>
    <t xml:space="preserve">кв.20-          </t>
  </si>
  <si>
    <t xml:space="preserve">кв.39 -      </t>
  </si>
  <si>
    <t xml:space="preserve">кв.10 -  </t>
  </si>
  <si>
    <t xml:space="preserve">кв.22 -              </t>
  </si>
  <si>
    <t xml:space="preserve">кв.45 -   </t>
  </si>
  <si>
    <t>кв.15-</t>
  </si>
  <si>
    <t xml:space="preserve">кв.30 -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</si>
  <si>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</si>
  <si>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</si>
  <si>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</si>
  <si>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</si>
  <si>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</si>
  <si>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</si>
  <si>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</si>
  <si>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</si>
  <si>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</si>
  <si>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</si>
  <si>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</si>
  <si>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</si>
  <si>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</si>
  <si>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</si>
  <si>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</si>
  <si>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</si>
  <si>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Ремонт освещения в подъезде и подвале.</t>
  </si>
  <si>
    <t>шт.</t>
  </si>
  <si>
    <t xml:space="preserve">Подключение учета тепловой  энергии к системе контроля. </t>
  </si>
  <si>
    <t xml:space="preserve">Замена общедомового прибора учета холодной воды. </t>
  </si>
  <si>
    <t>Монтаж дискового поворотного затвора Ду-65мм в ИТП.</t>
  </si>
  <si>
    <t>Замена крана, утепление труб ГВС и ХВС (в мусороприемной камере).</t>
  </si>
  <si>
    <t>Информационная доска для объявлений в подъезде дома.</t>
  </si>
  <si>
    <t>Монтаж почтового ящика для показаний приборов учета.</t>
  </si>
  <si>
    <t>Ремонт освещения в подъезде (установка розеток в подвале, в этажном щите).</t>
  </si>
  <si>
    <t>Диагностика и ремонт коллективной телевизионной антены.</t>
  </si>
  <si>
    <t>Техническое освидетельствование лифта.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</si>
  <si>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</si>
  <si>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</si>
  <si>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</si>
  <si>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</si>
  <si>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01  сентября</t>
  </si>
  <si>
    <t xml:space="preserve">года составляет </t>
  </si>
  <si>
    <t>рубля.</t>
  </si>
  <si>
    <t>5.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</si>
  <si>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</si>
  <si>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</si>
  <si>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</si>
  <si>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</si>
  <si>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</si>
  <si>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</si>
  <si>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</si>
  <si>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t>19,20 руб./м²</t>
  </si>
  <si>
    <t>2.</t>
  </si>
  <si>
    <t>Текущий ремонт общего имущества.</t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</si>
  <si>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</si>
  <si>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</si>
  <si>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</si>
  <si>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</si>
  <si>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</si>
  <si>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</si>
  <si>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</si>
  <si>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232,17 руб./чел.</t>
  </si>
  <si>
    <t>301,44 руб./чел.</t>
  </si>
  <si>
    <t>5.</t>
  </si>
  <si>
    <t>Холодное водоснабжение.</t>
  </si>
  <si>
    <t>52,04 руб./чел.</t>
  </si>
  <si>
    <t>74,71 руб./чел.</t>
  </si>
  <si>
    <t>6.</t>
  </si>
  <si>
    <t>Водоотведение.</t>
  </si>
  <si>
    <t>98,22 руб./чел.</t>
  </si>
  <si>
    <t>116,82 руб./чел.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</si>
  <si>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</si>
  <si>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</si>
  <si>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</si>
  <si>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</si>
  <si>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</si>
  <si>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</si>
  <si>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благоустройство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</si>
  <si>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</si>
  <si>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</si>
  <si>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</si>
  <si>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</si>
  <si>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</si>
  <si>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</si>
  <si>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</si>
  <si>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</si>
  <si>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Что  с   учетом  перерасхода (+) или экономии (-)   средств   в   2012   году  в  размере</t>
  </si>
  <si>
    <t xml:space="preserve">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</si>
  <si>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</si>
  <si>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</si>
  <si>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</si>
  <si>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</si>
  <si>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</si>
  <si>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</si>
  <si>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</si>
  <si>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16,35 руб./м</t>
    </r>
    <r>
      <rPr>
        <sz val="11"/>
        <rFont val="Calibri"/>
        <family val="2"/>
        <charset val="204"/>
      </rPr>
      <t>²</t>
    </r>
  </si>
  <si>
    <r>
      <t>3,5 руб./м</t>
    </r>
    <r>
      <rPr>
        <sz val="11"/>
        <rFont val="Calibri"/>
        <family val="2"/>
        <charset val="204"/>
      </rPr>
      <t>²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</si>
</sst>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1" fillId="0" borderId="2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10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2" fontId="1" fillId="0" borderId="10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1" fillId="0" borderId="0" xfId="0" applyNumberFormat="1" applyFont="1" applyAlignment="1"/>
    <xf numFmtId="4" fontId="6" fillId="0" borderId="0" xfId="0" applyNumberFormat="1" applyFont="1"/>
    <xf numFmtId="2" fontId="7" fillId="0" borderId="0" xfId="0" applyNumberFormat="1" applyFont="1" applyAlignment="1">
      <alignment horizontal="center"/>
    </xf>
    <xf numFmtId="0" fontId="6" fillId="0" borderId="0" xfId="0" applyFont="1"/>
    <xf numFmtId="4" fontId="1" fillId="0" borderId="0" xfId="0" applyNumberFormat="1" applyFont="1"/>
    <xf numFmtId="4" fontId="1" fillId="0" borderId="0" xfId="0" applyNumberFormat="1" applyFon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/>
    <xf numFmtId="4" fontId="8" fillId="0" borderId="0" xfId="0" applyNumberFormat="1" applyFont="1"/>
    <xf numFmtId="0" fontId="5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5" xfId="0" applyFont="1" applyBorder="1" applyAlignment="1"/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/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/>
    <xf numFmtId="4" fontId="6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tabSelected="1" workbookViewId="0">
      <selection activeCell="K68" sqref="K68"/>
    </sheetView>
  </sheetViews>
  <sheetFormatPr defaultRowHeight="15"/>
  <cols>
    <col min="1" max="1" width="4.7109375" style="20" customWidth="1"/>
    <col min="2" max="2" width="9.42578125" style="20" customWidth="1"/>
    <col min="3" max="3" width="15" style="20" customWidth="1"/>
    <col min="4" max="4" width="6.28515625" style="20" customWidth="1"/>
    <col min="5" max="5" width="8.140625" style="20" customWidth="1"/>
    <col min="6" max="6" width="10.28515625" style="20" customWidth="1"/>
    <col min="7" max="7" width="11.28515625" style="20" customWidth="1"/>
    <col min="8" max="8" width="6.85546875" style="20" customWidth="1"/>
    <col min="9" max="9" width="7.7109375" style="20" customWidth="1"/>
    <col min="10" max="10" width="9.7109375" style="20" customWidth="1"/>
    <col min="11" max="11" width="5.28515625" style="20" customWidth="1"/>
    <col min="12" max="12" width="5.5703125" style="20" customWidth="1"/>
    <col min="13" max="13" width="4.5703125" style="20" customWidth="1"/>
  </cols>
  <sheetData>
    <row r="1" spans="1:13">
      <c r="K1" s="21"/>
    </row>
    <row r="2" spans="1:13" ht="18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8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</row>
    <row r="4" spans="1:13" ht="18.75">
      <c r="A4" s="24"/>
      <c r="B4" s="25"/>
      <c r="C4" s="24"/>
      <c r="D4" s="26" t="s">
        <v>2</v>
      </c>
      <c r="E4" s="27" t="s">
        <v>3</v>
      </c>
      <c r="F4" s="28" t="s">
        <v>4</v>
      </c>
      <c r="G4" s="28"/>
      <c r="H4" s="28"/>
      <c r="I4" s="29">
        <v>2013</v>
      </c>
      <c r="J4" s="28" t="s">
        <v>5</v>
      </c>
    </row>
    <row r="5" spans="1:13" ht="18.75">
      <c r="C5" s="30"/>
      <c r="D5" s="30"/>
      <c r="E5" s="30"/>
      <c r="F5" s="30"/>
      <c r="G5" s="30"/>
      <c r="H5" s="30"/>
      <c r="I5" s="30"/>
      <c r="J5" s="30"/>
      <c r="K5" s="30"/>
      <c r="L5" s="30"/>
      <c r="M5" s="29"/>
    </row>
    <row r="6" spans="1:13" ht="15.75">
      <c r="A6" s="31" t="s">
        <v>6</v>
      </c>
      <c r="B6" s="32">
        <v>2013</v>
      </c>
      <c r="C6" s="20" t="s">
        <v>7</v>
      </c>
      <c r="D6" s="33" t="s">
        <v>8</v>
      </c>
      <c r="E6" s="47">
        <v>2570.8000000000002</v>
      </c>
      <c r="F6" s="20" t="s">
        <v>109</v>
      </c>
    </row>
    <row r="7" spans="1:13" ht="15.75">
      <c r="A7" s="34">
        <v>545797.31000000006</v>
      </c>
      <c r="B7" s="34"/>
      <c r="C7" s="35" t="s">
        <v>9</v>
      </c>
      <c r="G7" s="36">
        <f>(A7-J8)</f>
        <v>288459.88000000006</v>
      </c>
      <c r="H7" s="33" t="s">
        <v>10</v>
      </c>
      <c r="I7" s="37">
        <f>(G7/A7)*100</f>
        <v>52.851099614250572</v>
      </c>
      <c r="J7" s="20" t="s">
        <v>11</v>
      </c>
    </row>
    <row r="8" spans="1:13" ht="15.75">
      <c r="A8" s="20" t="s">
        <v>12</v>
      </c>
      <c r="J8" s="38">
        <v>257337.43</v>
      </c>
      <c r="K8" s="20" t="s">
        <v>13</v>
      </c>
    </row>
    <row r="9" spans="1:13">
      <c r="A9" s="20" t="s">
        <v>14</v>
      </c>
    </row>
    <row r="10" spans="1:13">
      <c r="A10" s="20" t="s">
        <v>15</v>
      </c>
      <c r="B10" s="39">
        <v>9321.76</v>
      </c>
      <c r="C10" s="20" t="s">
        <v>16</v>
      </c>
      <c r="E10" s="20" t="s">
        <v>17</v>
      </c>
      <c r="F10" s="39">
        <v>16035.78</v>
      </c>
      <c r="G10" s="20" t="s">
        <v>16</v>
      </c>
      <c r="I10" s="20" t="s">
        <v>18</v>
      </c>
      <c r="J10" s="39">
        <v>12180.86</v>
      </c>
      <c r="K10" s="20" t="s">
        <v>16</v>
      </c>
    </row>
    <row r="11" spans="1:13">
      <c r="A11" s="20" t="s">
        <v>19</v>
      </c>
      <c r="B11" s="39">
        <v>12601.33</v>
      </c>
      <c r="C11" s="20" t="s">
        <v>16</v>
      </c>
      <c r="E11" s="20" t="s">
        <v>20</v>
      </c>
      <c r="F11" s="39">
        <v>12999.35</v>
      </c>
      <c r="G11" s="20" t="s">
        <v>16</v>
      </c>
      <c r="I11" s="20" t="s">
        <v>21</v>
      </c>
      <c r="J11" s="39">
        <v>14010.08</v>
      </c>
      <c r="K11" s="20" t="s">
        <v>16</v>
      </c>
    </row>
    <row r="12" spans="1:13">
      <c r="A12" s="20" t="s">
        <v>22</v>
      </c>
      <c r="B12" s="39">
        <v>11374.05</v>
      </c>
      <c r="C12" s="20" t="s">
        <v>16</v>
      </c>
      <c r="E12" s="20" t="s">
        <v>23</v>
      </c>
      <c r="F12" s="39">
        <v>12004.54</v>
      </c>
      <c r="G12" s="20" t="s">
        <v>16</v>
      </c>
      <c r="J12" s="39"/>
    </row>
    <row r="13" spans="1:13">
      <c r="B13" s="39"/>
    </row>
    <row r="14" spans="1:13" ht="15.75">
      <c r="A14" s="20" t="s">
        <v>24</v>
      </c>
      <c r="J14" s="40">
        <f>G15+G16+G17+G18</f>
        <v>257337.43</v>
      </c>
      <c r="K14" s="41"/>
    </row>
    <row r="15" spans="1:13">
      <c r="A15" s="42" t="s">
        <v>25</v>
      </c>
      <c r="B15" s="20" t="s">
        <v>26</v>
      </c>
      <c r="G15" s="43">
        <f>(J8*43.5/100)</f>
        <v>111941.78204999999</v>
      </c>
      <c r="H15" s="20" t="s">
        <v>16</v>
      </c>
    </row>
    <row r="16" spans="1:13">
      <c r="A16" s="42" t="s">
        <v>25</v>
      </c>
      <c r="B16" s="20" t="s">
        <v>27</v>
      </c>
      <c r="G16" s="43">
        <f>(J8*36.6/100)</f>
        <v>94185.499380000008</v>
      </c>
      <c r="H16" s="20" t="s">
        <v>16</v>
      </c>
    </row>
    <row r="17" spans="1:13">
      <c r="A17" s="42" t="s">
        <v>25</v>
      </c>
      <c r="B17" s="20" t="s">
        <v>28</v>
      </c>
      <c r="G17" s="43">
        <f>(J8*12.5/100)</f>
        <v>32167.178749999999</v>
      </c>
      <c r="H17" s="20" t="s">
        <v>16</v>
      </c>
      <c r="K17" s="35"/>
      <c r="L17" s="44"/>
      <c r="M17" s="44"/>
    </row>
    <row r="18" spans="1:13">
      <c r="A18" s="42" t="s">
        <v>25</v>
      </c>
      <c r="B18" s="20" t="s">
        <v>29</v>
      </c>
      <c r="G18" s="43">
        <f>(J8*7.4/100)</f>
        <v>19042.969820000002</v>
      </c>
      <c r="H18" s="20" t="s">
        <v>16</v>
      </c>
    </row>
    <row r="19" spans="1:13">
      <c r="G19" s="45"/>
    </row>
    <row r="20" spans="1:13">
      <c r="A20" s="46" t="s">
        <v>30</v>
      </c>
      <c r="G20" s="47">
        <f>E6*3.5*4/1.03</f>
        <v>34942.912621359224</v>
      </c>
      <c r="H20" s="20" t="s">
        <v>31</v>
      </c>
    </row>
    <row r="21" spans="1:13" ht="15.75" thickBot="1">
      <c r="A21" s="48">
        <f>(G20*I7/100)</f>
        <v>18467.713557635099</v>
      </c>
      <c r="B21" s="48"/>
      <c r="C21" s="20" t="s">
        <v>32</v>
      </c>
    </row>
    <row r="22" spans="1:13">
      <c r="A22" s="49" t="s">
        <v>2</v>
      </c>
      <c r="B22" s="50" t="s">
        <v>33</v>
      </c>
      <c r="C22" s="51"/>
      <c r="D22" s="51"/>
      <c r="E22" s="51"/>
      <c r="F22" s="51"/>
      <c r="G22" s="51"/>
      <c r="H22" s="52"/>
      <c r="I22" s="49" t="s">
        <v>34</v>
      </c>
      <c r="J22" s="53" t="s">
        <v>35</v>
      </c>
      <c r="K22" s="50" t="s">
        <v>36</v>
      </c>
      <c r="L22" s="52"/>
      <c r="M22" s="54"/>
    </row>
    <row r="23" spans="1:13" ht="15.75" thickBot="1">
      <c r="A23" s="55" t="s">
        <v>37</v>
      </c>
      <c r="B23" s="56"/>
      <c r="C23" s="57"/>
      <c r="D23" s="57"/>
      <c r="E23" s="57"/>
      <c r="F23" s="57"/>
      <c r="G23" s="57"/>
      <c r="H23" s="58"/>
      <c r="I23" s="55" t="s">
        <v>38</v>
      </c>
      <c r="J23" s="59"/>
      <c r="K23" s="60" t="s">
        <v>39</v>
      </c>
      <c r="L23" s="61"/>
      <c r="M23" s="54"/>
    </row>
    <row r="24" spans="1:13">
      <c r="A24" s="62">
        <v>1</v>
      </c>
      <c r="B24" s="14" t="s">
        <v>40</v>
      </c>
      <c r="C24" s="15"/>
      <c r="D24" s="15"/>
      <c r="E24" s="15"/>
      <c r="F24" s="15"/>
      <c r="G24" s="15"/>
      <c r="H24" s="15"/>
      <c r="I24" s="63" t="s">
        <v>41</v>
      </c>
      <c r="J24" s="64">
        <f>15+1</f>
        <v>16</v>
      </c>
      <c r="K24" s="1">
        <v>2620</v>
      </c>
      <c r="L24" s="2"/>
      <c r="M24" s="65"/>
    </row>
    <row r="25" spans="1:13">
      <c r="A25" s="3">
        <v>2</v>
      </c>
      <c r="B25" s="14" t="s">
        <v>42</v>
      </c>
      <c r="C25" s="66"/>
      <c r="D25" s="66"/>
      <c r="E25" s="66"/>
      <c r="F25" s="66"/>
      <c r="G25" s="66"/>
      <c r="H25" s="15"/>
      <c r="I25" s="4" t="s">
        <v>41</v>
      </c>
      <c r="J25" s="4">
        <v>1</v>
      </c>
      <c r="K25" s="5">
        <v>6500</v>
      </c>
      <c r="L25" s="6"/>
      <c r="M25" s="67"/>
    </row>
    <row r="26" spans="1:13">
      <c r="A26" s="62">
        <v>3</v>
      </c>
      <c r="B26" s="7" t="s">
        <v>43</v>
      </c>
      <c r="C26" s="8"/>
      <c r="D26" s="8"/>
      <c r="E26" s="8"/>
      <c r="F26" s="8"/>
      <c r="G26" s="8"/>
      <c r="H26" s="9"/>
      <c r="I26" s="68" t="s">
        <v>41</v>
      </c>
      <c r="J26" s="64">
        <v>1</v>
      </c>
      <c r="K26" s="10">
        <v>4673</v>
      </c>
      <c r="L26" s="11"/>
      <c r="M26" s="67"/>
    </row>
    <row r="27" spans="1:13">
      <c r="A27" s="62">
        <v>4</v>
      </c>
      <c r="B27" s="14" t="s">
        <v>44</v>
      </c>
      <c r="C27" s="15"/>
      <c r="D27" s="15"/>
      <c r="E27" s="15"/>
      <c r="F27" s="15"/>
      <c r="G27" s="15"/>
      <c r="H27" s="15"/>
      <c r="I27" s="62" t="s">
        <v>41</v>
      </c>
      <c r="J27" s="69">
        <v>1</v>
      </c>
      <c r="K27" s="12">
        <v>4500</v>
      </c>
      <c r="L27" s="13"/>
      <c r="M27" s="65"/>
    </row>
    <row r="28" spans="1:13">
      <c r="A28" s="62">
        <v>5</v>
      </c>
      <c r="B28" s="14" t="s">
        <v>45</v>
      </c>
      <c r="C28" s="15"/>
      <c r="D28" s="15"/>
      <c r="E28" s="15"/>
      <c r="F28" s="15"/>
      <c r="G28" s="15"/>
      <c r="H28" s="15"/>
      <c r="I28" s="62" t="s">
        <v>41</v>
      </c>
      <c r="J28" s="69">
        <v>1</v>
      </c>
      <c r="K28" s="12">
        <v>1555</v>
      </c>
      <c r="L28" s="13"/>
      <c r="M28" s="65"/>
    </row>
    <row r="29" spans="1:13">
      <c r="A29" s="62">
        <v>6</v>
      </c>
      <c r="B29" s="14" t="s">
        <v>46</v>
      </c>
      <c r="C29" s="66"/>
      <c r="D29" s="66"/>
      <c r="E29" s="66"/>
      <c r="F29" s="66"/>
      <c r="G29" s="66"/>
      <c r="H29" s="15"/>
      <c r="I29" s="62" t="s">
        <v>41</v>
      </c>
      <c r="J29" s="69">
        <v>1</v>
      </c>
      <c r="K29" s="12">
        <v>3200</v>
      </c>
      <c r="L29" s="13"/>
      <c r="M29" s="65"/>
    </row>
    <row r="30" spans="1:13">
      <c r="A30" s="62">
        <v>7</v>
      </c>
      <c r="B30" s="14" t="s">
        <v>47</v>
      </c>
      <c r="C30" s="15"/>
      <c r="D30" s="15"/>
      <c r="E30" s="15"/>
      <c r="F30" s="15"/>
      <c r="G30" s="15"/>
      <c r="H30" s="15"/>
      <c r="I30" s="62" t="s">
        <v>41</v>
      </c>
      <c r="J30" s="69">
        <v>1</v>
      </c>
      <c r="K30" s="12">
        <v>950</v>
      </c>
      <c r="L30" s="13"/>
      <c r="M30" s="65"/>
    </row>
    <row r="31" spans="1:13">
      <c r="A31" s="62">
        <v>8</v>
      </c>
      <c r="B31" s="14" t="s">
        <v>48</v>
      </c>
      <c r="C31" s="15"/>
      <c r="D31" s="15"/>
      <c r="E31" s="15"/>
      <c r="F31" s="15"/>
      <c r="G31" s="15"/>
      <c r="H31" s="15"/>
      <c r="I31" s="62" t="s">
        <v>41</v>
      </c>
      <c r="J31" s="69">
        <v>18</v>
      </c>
      <c r="K31" s="12">
        <v>3022</v>
      </c>
      <c r="L31" s="13"/>
      <c r="M31" s="65"/>
    </row>
    <row r="32" spans="1:13">
      <c r="A32" s="62">
        <v>9</v>
      </c>
      <c r="B32" s="14" t="s">
        <v>49</v>
      </c>
      <c r="C32" s="15"/>
      <c r="D32" s="15"/>
      <c r="E32" s="15"/>
      <c r="F32" s="15"/>
      <c r="G32" s="15"/>
      <c r="H32" s="15"/>
      <c r="I32" s="68" t="s">
        <v>41</v>
      </c>
      <c r="J32" s="70">
        <v>1</v>
      </c>
      <c r="K32" s="16">
        <v>3300</v>
      </c>
      <c r="L32" s="17"/>
      <c r="M32" s="71"/>
    </row>
    <row r="33" spans="1:13">
      <c r="A33" s="62">
        <v>10</v>
      </c>
      <c r="B33" s="72" t="s">
        <v>50</v>
      </c>
      <c r="C33" s="73"/>
      <c r="D33" s="73"/>
      <c r="E33" s="73"/>
      <c r="F33" s="73"/>
      <c r="G33" s="73"/>
      <c r="H33" s="73"/>
      <c r="I33" s="68"/>
      <c r="J33" s="64"/>
      <c r="K33" s="10">
        <v>6500</v>
      </c>
      <c r="L33" s="11"/>
      <c r="M33" s="67"/>
    </row>
    <row r="34" spans="1:13">
      <c r="A34" s="68"/>
      <c r="B34" s="7" t="s">
        <v>51</v>
      </c>
      <c r="C34" s="9"/>
      <c r="D34" s="9"/>
      <c r="E34" s="9"/>
      <c r="F34" s="9"/>
      <c r="G34" s="9"/>
      <c r="H34" s="9"/>
      <c r="I34" s="68"/>
      <c r="J34" s="64"/>
      <c r="K34" s="10">
        <f>SUM(K24:L33)</f>
        <v>36820</v>
      </c>
      <c r="L34" s="11"/>
      <c r="M34" s="67"/>
    </row>
    <row r="35" spans="1:13" ht="15.75" thickBot="1">
      <c r="A35" s="68"/>
      <c r="B35" s="7" t="s">
        <v>52</v>
      </c>
      <c r="C35" s="9"/>
      <c r="D35" s="9"/>
      <c r="E35" s="9"/>
      <c r="F35" s="9"/>
      <c r="G35" s="9"/>
      <c r="H35" s="9"/>
      <c r="I35" s="74"/>
      <c r="J35" s="75"/>
      <c r="K35" s="18">
        <f>K34*0.14</f>
        <v>5154.8</v>
      </c>
      <c r="L35" s="19"/>
      <c r="M35" s="67"/>
    </row>
    <row r="36" spans="1:13" ht="16.5" thickBot="1">
      <c r="A36" s="76"/>
      <c r="B36" s="77" t="s">
        <v>53</v>
      </c>
      <c r="C36" s="78"/>
      <c r="D36" s="78"/>
      <c r="E36" s="78"/>
      <c r="F36" s="78"/>
      <c r="G36" s="78"/>
      <c r="H36" s="79"/>
      <c r="I36" s="76"/>
      <c r="J36" s="76"/>
      <c r="K36" s="80">
        <f>K34+K35</f>
        <v>41974.8</v>
      </c>
      <c r="L36" s="81"/>
      <c r="M36" s="82"/>
    </row>
    <row r="37" spans="1:13">
      <c r="A37" s="20" t="s">
        <v>54</v>
      </c>
    </row>
    <row r="38" spans="1:13">
      <c r="A38" s="20" t="s">
        <v>55</v>
      </c>
      <c r="D38" s="32">
        <v>2013</v>
      </c>
      <c r="E38" s="20" t="s">
        <v>56</v>
      </c>
      <c r="G38" s="47">
        <f>K36-G20</f>
        <v>7031.8873786407785</v>
      </c>
      <c r="H38" s="20" t="s">
        <v>57</v>
      </c>
    </row>
    <row r="39" spans="1:13">
      <c r="D39" s="32"/>
      <c r="G39" s="47"/>
    </row>
    <row r="40" spans="1:13" ht="15.75" thickBot="1">
      <c r="A40" s="20" t="s">
        <v>58</v>
      </c>
      <c r="B40" s="32">
        <v>2013</v>
      </c>
      <c r="C40" s="20" t="s">
        <v>59</v>
      </c>
    </row>
    <row r="41" spans="1:13">
      <c r="A41" s="83" t="s">
        <v>2</v>
      </c>
      <c r="B41" s="84" t="s">
        <v>60</v>
      </c>
      <c r="C41" s="85"/>
      <c r="D41" s="85"/>
      <c r="E41" s="86"/>
      <c r="F41" s="84" t="s">
        <v>61</v>
      </c>
      <c r="G41" s="85"/>
      <c r="H41" s="86"/>
      <c r="I41" s="84" t="s">
        <v>62</v>
      </c>
      <c r="J41" s="85"/>
      <c r="K41" s="85"/>
      <c r="L41" s="86"/>
      <c r="M41" s="87"/>
    </row>
    <row r="42" spans="1:13" ht="15.75" thickBot="1">
      <c r="A42" s="88"/>
      <c r="B42" s="89"/>
      <c r="C42" s="90"/>
      <c r="D42" s="90"/>
      <c r="E42" s="91"/>
      <c r="F42" s="89"/>
      <c r="G42" s="90"/>
      <c r="H42" s="91"/>
      <c r="I42" s="89" t="s">
        <v>63</v>
      </c>
      <c r="J42" s="90"/>
      <c r="K42" s="90"/>
      <c r="L42" s="91"/>
      <c r="M42" s="87"/>
    </row>
    <row r="43" spans="1:13">
      <c r="A43" s="63" t="s">
        <v>64</v>
      </c>
      <c r="B43" s="92" t="s">
        <v>65</v>
      </c>
      <c r="C43" s="93"/>
      <c r="D43" s="93"/>
      <c r="E43" s="94"/>
      <c r="F43" s="95" t="s">
        <v>110</v>
      </c>
      <c r="G43" s="96"/>
      <c r="H43" s="97"/>
      <c r="I43" s="95" t="s">
        <v>66</v>
      </c>
      <c r="J43" s="96"/>
      <c r="K43" s="96"/>
      <c r="L43" s="97"/>
      <c r="M43" s="64"/>
    </row>
    <row r="44" spans="1:13">
      <c r="A44" s="68" t="s">
        <v>67</v>
      </c>
      <c r="B44" s="7" t="s">
        <v>68</v>
      </c>
      <c r="C44" s="9"/>
      <c r="D44" s="9"/>
      <c r="E44" s="98"/>
      <c r="F44" s="99" t="s">
        <v>111</v>
      </c>
      <c r="G44" s="100"/>
      <c r="H44" s="101"/>
      <c r="I44" s="102" t="s">
        <v>69</v>
      </c>
      <c r="J44" s="103"/>
      <c r="K44" s="103"/>
      <c r="L44" s="104"/>
      <c r="M44" s="64"/>
    </row>
    <row r="45" spans="1:13">
      <c r="A45" s="68" t="s">
        <v>70</v>
      </c>
      <c r="B45" s="7" t="s">
        <v>71</v>
      </c>
      <c r="C45" s="9"/>
      <c r="D45" s="9"/>
      <c r="E45" s="98"/>
      <c r="F45" s="102" t="s">
        <v>72</v>
      </c>
      <c r="G45" s="103"/>
      <c r="H45" s="104"/>
      <c r="I45" s="102" t="s">
        <v>73</v>
      </c>
      <c r="J45" s="103"/>
      <c r="K45" s="103"/>
      <c r="L45" s="104"/>
      <c r="M45" s="64"/>
    </row>
    <row r="46" spans="1:13">
      <c r="A46" s="68" t="s">
        <v>74</v>
      </c>
      <c r="B46" s="7" t="s">
        <v>75</v>
      </c>
      <c r="C46" s="9"/>
      <c r="D46" s="9"/>
      <c r="E46" s="98"/>
      <c r="F46" s="102" t="s">
        <v>76</v>
      </c>
      <c r="G46" s="103"/>
      <c r="H46" s="104"/>
      <c r="I46" s="102" t="s">
        <v>77</v>
      </c>
      <c r="J46" s="103"/>
      <c r="K46" s="103"/>
      <c r="L46" s="104"/>
      <c r="M46" s="64"/>
    </row>
    <row r="47" spans="1:13">
      <c r="A47" s="68" t="s">
        <v>78</v>
      </c>
      <c r="B47" s="7" t="s">
        <v>79</v>
      </c>
      <c r="C47" s="9"/>
      <c r="D47" s="9"/>
      <c r="E47" s="98"/>
      <c r="F47" s="102" t="s">
        <v>80</v>
      </c>
      <c r="G47" s="103"/>
      <c r="H47" s="104"/>
      <c r="I47" s="102" t="s">
        <v>81</v>
      </c>
      <c r="J47" s="103"/>
      <c r="K47" s="103"/>
      <c r="L47" s="104"/>
      <c r="M47" s="64"/>
    </row>
    <row r="48" spans="1:13" ht="15.75" thickBot="1">
      <c r="A48" s="74" t="s">
        <v>82</v>
      </c>
      <c r="B48" s="105" t="s">
        <v>83</v>
      </c>
      <c r="C48" s="106"/>
      <c r="D48" s="106"/>
      <c r="E48" s="107"/>
      <c r="F48" s="56" t="s">
        <v>84</v>
      </c>
      <c r="G48" s="57"/>
      <c r="H48" s="58"/>
      <c r="I48" s="56" t="s">
        <v>85</v>
      </c>
      <c r="J48" s="57"/>
      <c r="K48" s="57"/>
      <c r="L48" s="58"/>
      <c r="M48" s="64"/>
    </row>
    <row r="50" spans="1:11">
      <c r="A50" s="108" t="s">
        <v>86</v>
      </c>
      <c r="B50" s="32">
        <v>2014</v>
      </c>
      <c r="C50" s="20" t="s">
        <v>87</v>
      </c>
    </row>
    <row r="51" spans="1:11">
      <c r="A51" s="108" t="s">
        <v>88</v>
      </c>
    </row>
    <row r="52" spans="1:11">
      <c r="A52" s="108" t="s">
        <v>89</v>
      </c>
      <c r="J52" s="39">
        <v>13000</v>
      </c>
      <c r="K52" s="20" t="s">
        <v>16</v>
      </c>
    </row>
    <row r="53" spans="1:11">
      <c r="A53" s="108" t="s">
        <v>90</v>
      </c>
      <c r="J53" s="39">
        <v>7000</v>
      </c>
      <c r="K53" s="20" t="s">
        <v>16</v>
      </c>
    </row>
    <row r="54" spans="1:11">
      <c r="A54" s="108" t="s">
        <v>91</v>
      </c>
      <c r="J54" s="39">
        <v>15000</v>
      </c>
      <c r="K54" s="20" t="s">
        <v>16</v>
      </c>
    </row>
    <row r="55" spans="1:11">
      <c r="A55" s="108" t="s">
        <v>92</v>
      </c>
      <c r="J55" s="39">
        <v>10000</v>
      </c>
      <c r="K55" s="20" t="s">
        <v>16</v>
      </c>
    </row>
    <row r="56" spans="1:11">
      <c r="A56" s="108" t="s">
        <v>93</v>
      </c>
      <c r="J56" s="39">
        <v>1200</v>
      </c>
      <c r="K56" s="20" t="s">
        <v>16</v>
      </c>
    </row>
    <row r="57" spans="1:11">
      <c r="A57" s="108" t="s">
        <v>94</v>
      </c>
      <c r="J57" s="39">
        <v>1000</v>
      </c>
      <c r="K57" s="20" t="s">
        <v>16</v>
      </c>
    </row>
    <row r="58" spans="1:11">
      <c r="A58" s="108" t="s">
        <v>95</v>
      </c>
      <c r="J58" s="39">
        <v>15000</v>
      </c>
      <c r="K58" s="20" t="s">
        <v>16</v>
      </c>
    </row>
    <row r="59" spans="1:11">
      <c r="A59" s="108" t="s">
        <v>96</v>
      </c>
      <c r="J59" s="39">
        <v>12000</v>
      </c>
      <c r="K59" s="20" t="s">
        <v>16</v>
      </c>
    </row>
    <row r="60" spans="1:11">
      <c r="A60" s="108" t="s">
        <v>97</v>
      </c>
      <c r="J60" s="39">
        <v>20000</v>
      </c>
      <c r="K60" s="20" t="s">
        <v>16</v>
      </c>
    </row>
    <row r="61" spans="1:11">
      <c r="A61" s="108" t="s">
        <v>98</v>
      </c>
      <c r="J61" s="39">
        <v>20000</v>
      </c>
      <c r="K61" s="20" t="s">
        <v>16</v>
      </c>
    </row>
    <row r="62" spans="1:11">
      <c r="A62" s="109" t="s">
        <v>99</v>
      </c>
      <c r="J62" s="43">
        <f>SUM(J52:J61)</f>
        <v>114200</v>
      </c>
      <c r="K62" s="110" t="s">
        <v>100</v>
      </c>
    </row>
    <row r="63" spans="1:11">
      <c r="A63" s="108" t="s">
        <v>101</v>
      </c>
      <c r="H63" s="47"/>
      <c r="I63" s="43">
        <f>G38</f>
        <v>7031.8873786407785</v>
      </c>
      <c r="K63" s="43"/>
    </row>
    <row r="64" spans="1:11">
      <c r="A64" s="108" t="s">
        <v>102</v>
      </c>
      <c r="B64" s="33"/>
      <c r="C64" s="47">
        <f>J62+I63</f>
        <v>121231.88737864078</v>
      </c>
      <c r="D64" s="33" t="s">
        <v>103</v>
      </c>
      <c r="E64" s="111">
        <v>2013</v>
      </c>
      <c r="F64" s="20" t="s">
        <v>104</v>
      </c>
      <c r="G64" s="37">
        <f>C64/(E6*12)</f>
        <v>3.9297717759271036</v>
      </c>
      <c r="H64" s="112" t="s">
        <v>105</v>
      </c>
      <c r="I64" s="20" t="s">
        <v>106</v>
      </c>
    </row>
    <row r="66" spans="2:11">
      <c r="B66" s="20" t="s">
        <v>107</v>
      </c>
    </row>
    <row r="67" spans="2:11">
      <c r="B67" s="20" t="s">
        <v>61</v>
      </c>
      <c r="I67" s="20" t="s">
        <v>108</v>
      </c>
      <c r="K67" s="21"/>
    </row>
    <row r="68" spans="2:11">
      <c r="K68" s="21"/>
    </row>
  </sheetData>
  <mergeCells count="58">
    <mergeCell ref="B48:E48"/>
    <mergeCell ref="F48:H48"/>
    <mergeCell ref="I48:L48"/>
    <mergeCell ref="B46:E46"/>
    <mergeCell ref="F46:H46"/>
    <mergeCell ref="I46:L46"/>
    <mergeCell ref="B47:E47"/>
    <mergeCell ref="F47:H47"/>
    <mergeCell ref="I47:L47"/>
    <mergeCell ref="B44:E44"/>
    <mergeCell ref="F44:H44"/>
    <mergeCell ref="I44:L44"/>
    <mergeCell ref="B45:E45"/>
    <mergeCell ref="F45:H45"/>
    <mergeCell ref="I45:L45"/>
    <mergeCell ref="B42:E42"/>
    <mergeCell ref="F42:H42"/>
    <mergeCell ref="I42:L42"/>
    <mergeCell ref="B43:E43"/>
    <mergeCell ref="F43:H43"/>
    <mergeCell ref="I43:L43"/>
    <mergeCell ref="B35:H35"/>
    <mergeCell ref="K35:L35"/>
    <mergeCell ref="K36:L36"/>
    <mergeCell ref="B41:E41"/>
    <mergeCell ref="F41:H41"/>
    <mergeCell ref="I41:L41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C5:L5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2014-04-11T01:59:15Z</dcterms:modified>
</cp:coreProperties>
</file>