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3" i="1"/>
  <c r="B47"/>
  <c r="B38"/>
  <c r="K30"/>
  <c r="K27"/>
  <c r="K26"/>
  <c r="K32" s="1"/>
  <c r="J26"/>
  <c r="K25"/>
  <c r="A21"/>
  <c r="G18"/>
  <c r="G17"/>
  <c r="G16"/>
  <c r="G15"/>
  <c r="J14" s="1"/>
  <c r="I7"/>
  <c r="G7"/>
  <c r="B6"/>
  <c r="K33" l="1"/>
  <c r="K34" s="1"/>
  <c r="G37" s="1"/>
  <c r="K74" s="1"/>
  <c r="C75" s="1"/>
  <c r="H75" s="1"/>
  <c r="F50" s="1"/>
</calcChain>
</file>

<file path=xl/sharedStrings.xml><?xml version="1.0" encoding="utf-8"?>
<sst xmlns="http://schemas.openxmlformats.org/spreadsheetml/2006/main" count="167" uniqueCount="129">
  <si>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</si>
  <si>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</si>
  <si>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</si>
  <si>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   по мкр.  Юбилейный    за </t>
  </si>
  <si>
    <t>год</t>
  </si>
  <si>
    <t xml:space="preserve">1.   В </t>
  </si>
  <si>
    <t xml:space="preserve">   по дому</t>
  </si>
  <si>
    <t xml:space="preserve">   121     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</si>
  <si>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</si>
  <si>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</si>
  <si>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</si>
  <si>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</si>
  <si>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</si>
  <si>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</si>
  <si>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</si>
  <si>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6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</si>
  <si>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</si>
  <si>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29 -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</si>
  <si>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51 -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</si>
  <si>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</si>
  <si>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46 -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</si>
  <si>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</si>
  <si>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16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</si>
  <si>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50 - 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</si>
  <si>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 76 -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</si>
  <si>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</si>
  <si>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</si>
  <si>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</si>
  <si>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</si>
  <si>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</si>
  <si>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</si>
  <si>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</si>
  <si>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</si>
  <si>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</si>
  <si>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</si>
  <si>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</si>
  <si>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</si>
  <si>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</si>
  <si>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</si>
  <si>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</si>
  <si>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</si>
  <si>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</si>
  <si>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Монтаж электромагнитных замков на входные двери подъездов.</t>
  </si>
  <si>
    <t>шт.</t>
  </si>
  <si>
    <t>Информационная доска для объявлений в 1,2 подъезде.</t>
  </si>
  <si>
    <t>Уборка и вывоз снега с  придомовой территории (19,63%).</t>
  </si>
  <si>
    <t>маш/час</t>
  </si>
  <si>
    <t>Нанесение нумерации на почтовые ящики 1,2 подъезд</t>
  </si>
  <si>
    <t>Вывоз строительного мусора</t>
  </si>
  <si>
    <r>
      <t>м</t>
    </r>
    <r>
      <rPr>
        <sz val="11"/>
        <color theme="1"/>
        <rFont val="Calibri"/>
        <family val="2"/>
        <charset val="204"/>
      </rPr>
      <t>³</t>
    </r>
  </si>
  <si>
    <t>Замена энергосберегающих ламп в подъезде</t>
  </si>
  <si>
    <t>Установка новогодней елки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</si>
  <si>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</si>
  <si>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</si>
  <si>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</si>
  <si>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</si>
  <si>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</si>
  <si>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</si>
  <si>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</si>
  <si>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</si>
  <si>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</si>
  <si>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</si>
  <si>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</si>
  <si>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</si>
  <si>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</si>
  <si>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</si>
  <si>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</si>
  <si>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</si>
  <si>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</si>
  <si>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</si>
  <si>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</si>
  <si>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</si>
  <si>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</si>
  <si>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</si>
  <si>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</si>
  <si>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</t>
  </si>
  <si>
    <t>0,027 Гкал/м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</si>
  <si>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</si>
  <si>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</si>
  <si>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</si>
  <si>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</si>
  <si>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</si>
  <si>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</si>
  <si>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</si>
  <si>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</si>
  <si>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</si>
  <si>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</si>
  <si>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</si>
  <si>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</si>
  <si>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</si>
  <si>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</si>
  <si>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</si>
  <si>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</si>
  <si>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</si>
  <si>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</si>
  <si>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</si>
  <si>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</si>
  <si>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</si>
  <si>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</si>
  <si>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</t>
  </si>
  <si>
    <t xml:space="preserve">   по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</si>
  <si>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</si>
  <si>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</si>
  <si>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</si>
  <si>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техническое освидетельствование лифтов</t>
  </si>
  <si>
    <t xml:space="preserve"> - монтаж системы видеонаблюдения</t>
  </si>
  <si>
    <t xml:space="preserve"> - вывоз снега с придомовой территории</t>
  </si>
  <si>
    <t xml:space="preserve"> - поверка (замена) манометров и термометров</t>
  </si>
  <si>
    <t xml:space="preserve"> - установка новогодней елки</t>
  </si>
  <si>
    <t xml:space="preserve"> - обслуживание ТП и кабельных линий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</si>
  <si>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</si>
  <si>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</si>
  <si>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</si>
  <si>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благоустройство территории</t>
  </si>
  <si>
    <t xml:space="preserve"> - монтаж ограждений придомовой территории</t>
  </si>
  <si>
    <t xml:space="preserve"> - установка на тротуарах металлических столбиков</t>
  </si>
  <si>
    <t xml:space="preserve"> - устройство искусственных неровностей возле детской площадки</t>
  </si>
  <si>
    <t xml:space="preserve"> - устройство козырьков над входом в подъезд (п. 1,2)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</si>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</sst>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7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8" fillId="0" borderId="1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right"/>
    </xf>
    <xf numFmtId="2" fontId="0" fillId="0" borderId="11" xfId="0" applyNumberForma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9" xfId="0" applyFill="1" applyBorder="1"/>
    <xf numFmtId="0" fontId="0" fillId="0" borderId="6" xfId="0" applyFill="1" applyBorder="1"/>
    <xf numFmtId="0" fontId="0" fillId="0" borderId="6" xfId="0" applyFill="1" applyBorder="1" applyAlignment="1"/>
    <xf numFmtId="4" fontId="1" fillId="0" borderId="7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0" fillId="0" borderId="13" xfId="0" applyFill="1" applyBorder="1"/>
    <xf numFmtId="0" fontId="0" fillId="0" borderId="12" xfId="0" applyFill="1" applyBorder="1" applyAlignment="1"/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C1" workbookViewId="0">
      <selection activeCell="G21" sqref="G21"/>
    </sheetView>
  </sheetViews>
  <sheetFormatPr defaultRowHeight="15"/>
  <cols>
    <col min="1" max="1" width="5" style="1" customWidth="1"/>
    <col min="2" max="2" width="9.85546875" style="1" customWidth="1"/>
    <col min="3" max="3" width="11.42578125" style="1" customWidth="1"/>
    <col min="4" max="4" width="8.85546875" style="1" customWidth="1"/>
    <col min="5" max="5" width="9.5703125" style="1" customWidth="1"/>
    <col min="6" max="6" width="9.42578125" style="1" customWidth="1"/>
    <col min="7" max="7" width="13.140625" style="1" customWidth="1"/>
    <col min="8" max="8" width="10.7109375" style="1" customWidth="1"/>
    <col min="9" max="9" width="8.5703125" style="1" customWidth="1"/>
    <col min="10" max="10" width="12.28515625" style="1" customWidth="1"/>
    <col min="11" max="11" width="11.140625" style="1" customWidth="1"/>
    <col min="12" max="12" width="1.1406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121</v>
      </c>
      <c r="F4" s="7" t="s">
        <v>3</v>
      </c>
      <c r="G4" s="7"/>
      <c r="H4" s="5"/>
      <c r="I4" s="5">
        <v>2013</v>
      </c>
      <c r="J4" s="7" t="s">
        <v>4</v>
      </c>
      <c r="K4" s="8"/>
      <c r="L4" s="8"/>
    </row>
    <row r="5" spans="1:12" ht="18.75">
      <c r="C5" s="5"/>
      <c r="D5" s="5"/>
      <c r="E5" s="5"/>
      <c r="F5" s="5"/>
      <c r="G5" s="5"/>
      <c r="H5" s="5"/>
      <c r="I5" s="5"/>
      <c r="J5" s="5"/>
      <c r="K5" s="9"/>
      <c r="L5" s="9"/>
    </row>
    <row r="6" spans="1:12" ht="15.75">
      <c r="A6" s="10" t="s">
        <v>5</v>
      </c>
      <c r="B6" s="9">
        <f>I4</f>
        <v>2013</v>
      </c>
      <c r="C6" s="1" t="s">
        <v>6</v>
      </c>
      <c r="D6" s="9" t="s">
        <v>7</v>
      </c>
      <c r="E6" s="11">
        <v>4575</v>
      </c>
      <c r="F6" s="1" t="s">
        <v>8</v>
      </c>
      <c r="K6" s="8"/>
      <c r="L6" s="8"/>
    </row>
    <row r="7" spans="1:12" ht="15.75">
      <c r="A7" s="12">
        <v>497289.45</v>
      </c>
      <c r="B7" s="12"/>
      <c r="C7" s="13" t="s">
        <v>9</v>
      </c>
      <c r="G7" s="14">
        <f>A7-J8</f>
        <v>64824.97000000003</v>
      </c>
      <c r="H7" s="1" t="s">
        <v>10</v>
      </c>
      <c r="I7" s="15">
        <f>(G7/A7)*100</f>
        <v>13.035661625236575</v>
      </c>
      <c r="J7" s="1" t="s">
        <v>11</v>
      </c>
      <c r="K7" s="8"/>
      <c r="L7" s="8"/>
    </row>
    <row r="8" spans="1:12">
      <c r="A8" s="1" t="s">
        <v>12</v>
      </c>
      <c r="J8" s="11">
        <v>432464.48</v>
      </c>
      <c r="K8" s="16" t="s">
        <v>13</v>
      </c>
      <c r="L8" s="16"/>
    </row>
    <row r="9" spans="1:12">
      <c r="A9" s="1" t="s">
        <v>14</v>
      </c>
    </row>
    <row r="10" spans="1:12">
      <c r="A10" s="1" t="s">
        <v>15</v>
      </c>
      <c r="B10" s="17">
        <v>11685.46</v>
      </c>
      <c r="C10" s="1" t="s">
        <v>16</v>
      </c>
      <c r="E10" s="18" t="s">
        <v>17</v>
      </c>
      <c r="F10" s="17">
        <v>9047.0499999999993</v>
      </c>
      <c r="G10" s="1" t="s">
        <v>16</v>
      </c>
      <c r="I10" s="1" t="s">
        <v>18</v>
      </c>
      <c r="J10" s="17">
        <v>12086.78</v>
      </c>
      <c r="K10" s="16" t="s">
        <v>16</v>
      </c>
      <c r="L10" s="16"/>
    </row>
    <row r="11" spans="1:12">
      <c r="A11" s="1" t="s">
        <v>19</v>
      </c>
      <c r="B11" s="17">
        <v>12309.65</v>
      </c>
      <c r="C11" s="1" t="s">
        <v>16</v>
      </c>
      <c r="E11" s="18" t="s">
        <v>20</v>
      </c>
      <c r="F11" s="17">
        <v>9573.1200000000008</v>
      </c>
      <c r="G11" s="1" t="s">
        <v>16</v>
      </c>
      <c r="I11" s="1" t="s">
        <v>21</v>
      </c>
      <c r="J11" s="17">
        <v>9224</v>
      </c>
      <c r="K11" s="16" t="s">
        <v>16</v>
      </c>
      <c r="L11" s="16"/>
    </row>
    <row r="12" spans="1:12">
      <c r="A12" s="1" t="s">
        <v>22</v>
      </c>
      <c r="B12" s="17">
        <v>9047.0499999999993</v>
      </c>
      <c r="C12" s="1" t="s">
        <v>16</v>
      </c>
      <c r="E12" s="19" t="s">
        <v>23</v>
      </c>
      <c r="F12" s="17">
        <v>9309.89</v>
      </c>
      <c r="G12" s="1" t="s">
        <v>16</v>
      </c>
      <c r="I12" s="1" t="s">
        <v>24</v>
      </c>
      <c r="J12" s="17">
        <v>13239.32</v>
      </c>
      <c r="K12" s="16" t="s">
        <v>16</v>
      </c>
      <c r="L12" s="16"/>
    </row>
    <row r="13" spans="1:12">
      <c r="B13" s="17"/>
      <c r="E13" s="19"/>
      <c r="F13" s="17"/>
      <c r="J13" s="17"/>
      <c r="K13" s="16"/>
      <c r="L13" s="16"/>
    </row>
    <row r="14" spans="1:12" ht="15.75">
      <c r="A14" s="1" t="s">
        <v>25</v>
      </c>
      <c r="J14" s="17">
        <f>G15+G16+G17+G18</f>
        <v>432464.48</v>
      </c>
      <c r="K14" s="20" t="s">
        <v>26</v>
      </c>
      <c r="L14" s="20"/>
    </row>
    <row r="15" spans="1:12">
      <c r="A15" s="21" t="s">
        <v>27</v>
      </c>
      <c r="B15" s="1" t="s">
        <v>28</v>
      </c>
      <c r="G15" s="22">
        <f>(J8*43.5/100)</f>
        <v>188122.04879999999</v>
      </c>
      <c r="H15" s="1" t="s">
        <v>16</v>
      </c>
      <c r="K15" s="8"/>
      <c r="L15" s="8"/>
    </row>
    <row r="16" spans="1:12">
      <c r="A16" s="21" t="s">
        <v>27</v>
      </c>
      <c r="B16" s="1" t="s">
        <v>29</v>
      </c>
      <c r="G16" s="22">
        <f>(J8*36.6/100)</f>
        <v>158281.99968000001</v>
      </c>
      <c r="H16" s="1" t="s">
        <v>16</v>
      </c>
      <c r="K16" s="8"/>
      <c r="L16" s="8"/>
    </row>
    <row r="17" spans="1:12">
      <c r="A17" s="21" t="s">
        <v>27</v>
      </c>
      <c r="B17" s="1" t="s">
        <v>30</v>
      </c>
      <c r="G17" s="22">
        <f>(J8*12.5/100)</f>
        <v>54058.06</v>
      </c>
      <c r="H17" s="1" t="s">
        <v>16</v>
      </c>
      <c r="K17" s="23"/>
      <c r="L17" s="23"/>
    </row>
    <row r="18" spans="1:12">
      <c r="A18" s="21" t="s">
        <v>27</v>
      </c>
      <c r="B18" s="1" t="s">
        <v>31</v>
      </c>
      <c r="G18" s="22">
        <f>(J8*7.4/100)</f>
        <v>32002.371520000001</v>
      </c>
      <c r="H18" s="1" t="s">
        <v>16</v>
      </c>
      <c r="K18" s="8"/>
      <c r="L18" s="8"/>
    </row>
    <row r="19" spans="1:12">
      <c r="G19" s="24"/>
      <c r="K19" s="8"/>
      <c r="L19" s="8"/>
    </row>
    <row r="20" spans="1:12">
      <c r="A20" s="25" t="s">
        <v>32</v>
      </c>
      <c r="G20" s="22">
        <v>41152.400000000001</v>
      </c>
      <c r="H20" s="1" t="s">
        <v>33</v>
      </c>
      <c r="K20" s="8"/>
      <c r="L20" s="8"/>
    </row>
    <row r="21" spans="1:12" ht="15.75" thickBot="1">
      <c r="A21" s="26">
        <f>G20*I7/100</f>
        <v>5364.4876146638571</v>
      </c>
      <c r="B21" s="26"/>
      <c r="C21" s="1" t="s">
        <v>34</v>
      </c>
      <c r="K21" s="27"/>
      <c r="L21" s="27"/>
    </row>
    <row r="22" spans="1:12">
      <c r="A22" s="28" t="s">
        <v>2</v>
      </c>
      <c r="B22" s="29" t="s">
        <v>35</v>
      </c>
      <c r="C22" s="30"/>
      <c r="D22" s="30"/>
      <c r="E22" s="30"/>
      <c r="F22" s="30"/>
      <c r="G22" s="30"/>
      <c r="H22" s="31"/>
      <c r="I22" s="28" t="s">
        <v>36</v>
      </c>
      <c r="J22" s="28" t="s">
        <v>37</v>
      </c>
      <c r="K22" s="29" t="s">
        <v>38</v>
      </c>
      <c r="L22" s="31"/>
    </row>
    <row r="23" spans="1:12" ht="15.75" thickBot="1">
      <c r="A23" s="32" t="s">
        <v>39</v>
      </c>
      <c r="B23" s="33"/>
      <c r="C23" s="27"/>
      <c r="D23" s="27"/>
      <c r="E23" s="27"/>
      <c r="F23" s="27"/>
      <c r="G23" s="27"/>
      <c r="H23" s="34"/>
      <c r="I23" s="32" t="s">
        <v>40</v>
      </c>
      <c r="J23" s="35"/>
      <c r="K23" s="36" t="s">
        <v>41</v>
      </c>
      <c r="L23" s="37"/>
    </row>
    <row r="24" spans="1:12">
      <c r="A24" s="38">
        <v>1</v>
      </c>
      <c r="B24" s="39" t="s">
        <v>42</v>
      </c>
      <c r="C24" s="40"/>
      <c r="D24" s="40"/>
      <c r="E24" s="40"/>
      <c r="F24" s="40"/>
      <c r="G24" s="40"/>
      <c r="H24" s="40"/>
      <c r="I24" s="41" t="s">
        <v>43</v>
      </c>
      <c r="J24" s="38">
        <v>2</v>
      </c>
      <c r="K24" s="42">
        <v>11590</v>
      </c>
      <c r="L24" s="43"/>
    </row>
    <row r="25" spans="1:12">
      <c r="A25" s="38">
        <v>2</v>
      </c>
      <c r="B25" s="39" t="s">
        <v>44</v>
      </c>
      <c r="C25" s="44"/>
      <c r="D25" s="44"/>
      <c r="E25" s="44"/>
      <c r="F25" s="44"/>
      <c r="G25" s="44"/>
      <c r="H25" s="44"/>
      <c r="I25" s="41" t="s">
        <v>43</v>
      </c>
      <c r="J25" s="41">
        <v>2</v>
      </c>
      <c r="K25" s="45">
        <f>4200+256+60+10.52</f>
        <v>4526.5200000000004</v>
      </c>
      <c r="L25" s="46"/>
    </row>
    <row r="26" spans="1:12">
      <c r="A26" s="38">
        <v>3</v>
      </c>
      <c r="B26" s="47" t="s">
        <v>45</v>
      </c>
      <c r="C26" s="48"/>
      <c r="D26" s="48"/>
      <c r="E26" s="48"/>
      <c r="F26" s="48"/>
      <c r="G26" s="48"/>
      <c r="H26" s="49"/>
      <c r="I26" s="41" t="s">
        <v>46</v>
      </c>
      <c r="J26" s="50">
        <f>17+7+2</f>
        <v>26</v>
      </c>
      <c r="K26" s="45">
        <f>35000*0.1963</f>
        <v>6870.5</v>
      </c>
      <c r="L26" s="46"/>
    </row>
    <row r="27" spans="1:12">
      <c r="A27" s="38">
        <v>4</v>
      </c>
      <c r="B27" s="47" t="s">
        <v>47</v>
      </c>
      <c r="C27" s="48"/>
      <c r="D27" s="48"/>
      <c r="E27" s="48"/>
      <c r="F27" s="48"/>
      <c r="G27" s="48"/>
      <c r="H27" s="49"/>
      <c r="I27" s="41" t="s">
        <v>43</v>
      </c>
      <c r="J27" s="50">
        <v>80</v>
      </c>
      <c r="K27" s="45">
        <f>160+819.2+120</f>
        <v>1099.2</v>
      </c>
      <c r="L27" s="46"/>
    </row>
    <row r="28" spans="1:12">
      <c r="A28" s="38">
        <v>5</v>
      </c>
      <c r="B28" s="39" t="s">
        <v>48</v>
      </c>
      <c r="C28" s="16"/>
      <c r="D28" s="16"/>
      <c r="E28" s="16"/>
      <c r="F28" s="16"/>
      <c r="G28" s="16"/>
      <c r="H28" s="44"/>
      <c r="I28" s="41" t="s">
        <v>49</v>
      </c>
      <c r="J28" s="51">
        <v>6</v>
      </c>
      <c r="K28" s="52">
        <v>4890</v>
      </c>
      <c r="L28" s="53"/>
    </row>
    <row r="29" spans="1:12">
      <c r="A29" s="38">
        <v>6</v>
      </c>
      <c r="B29" s="47" t="s">
        <v>50</v>
      </c>
      <c r="C29" s="48"/>
      <c r="D29" s="48"/>
      <c r="E29" s="48"/>
      <c r="F29" s="48"/>
      <c r="G29" s="48"/>
      <c r="H29" s="49"/>
      <c r="I29" s="54" t="s">
        <v>43</v>
      </c>
      <c r="J29" s="55">
        <v>2</v>
      </c>
      <c r="K29" s="45">
        <v>320</v>
      </c>
      <c r="L29" s="46"/>
    </row>
    <row r="30" spans="1:12">
      <c r="A30" s="38">
        <v>7</v>
      </c>
      <c r="B30" s="47" t="s">
        <v>51</v>
      </c>
      <c r="C30" s="48"/>
      <c r="D30" s="48"/>
      <c r="E30" s="48"/>
      <c r="F30" s="48"/>
      <c r="G30" s="48"/>
      <c r="H30" s="49"/>
      <c r="I30" s="41" t="s">
        <v>43</v>
      </c>
      <c r="J30" s="50">
        <v>1</v>
      </c>
      <c r="K30" s="45">
        <f>7796/4</f>
        <v>1949</v>
      </c>
      <c r="L30" s="46"/>
    </row>
    <row r="31" spans="1:12">
      <c r="A31" s="38">
        <v>8</v>
      </c>
      <c r="B31" s="39" t="s">
        <v>48</v>
      </c>
      <c r="C31" s="16"/>
      <c r="D31" s="16"/>
      <c r="E31" s="16"/>
      <c r="F31" s="16"/>
      <c r="G31" s="16"/>
      <c r="H31" s="44"/>
      <c r="I31" s="41" t="s">
        <v>49</v>
      </c>
      <c r="J31" s="51">
        <v>8</v>
      </c>
      <c r="K31" s="52">
        <v>3800</v>
      </c>
      <c r="L31" s="53"/>
    </row>
    <row r="32" spans="1:12">
      <c r="A32" s="41"/>
      <c r="B32" s="44" t="s">
        <v>52</v>
      </c>
      <c r="C32" s="44"/>
      <c r="D32" s="44"/>
      <c r="E32" s="44"/>
      <c r="F32" s="44"/>
      <c r="G32" s="44"/>
      <c r="H32" s="44"/>
      <c r="I32" s="56"/>
      <c r="J32" s="41"/>
      <c r="K32" s="42">
        <f>SUM(K24:L31)</f>
        <v>35045.22</v>
      </c>
      <c r="L32" s="43"/>
    </row>
    <row r="33" spans="1:12" ht="15.75" thickBot="1">
      <c r="A33" s="41"/>
      <c r="B33" s="44" t="s">
        <v>53</v>
      </c>
      <c r="C33" s="44"/>
      <c r="D33" s="44"/>
      <c r="E33" s="44"/>
      <c r="F33" s="44"/>
      <c r="G33" s="44"/>
      <c r="H33" s="44"/>
      <c r="I33" s="57"/>
      <c r="J33" s="58"/>
      <c r="K33" s="59">
        <f>K32*0.14</f>
        <v>4906.3308000000006</v>
      </c>
      <c r="L33" s="60"/>
    </row>
    <row r="34" spans="1:12" ht="15.75" thickBot="1">
      <c r="A34" s="61"/>
      <c r="B34" s="62" t="s">
        <v>54</v>
      </c>
      <c r="C34" s="63"/>
      <c r="D34" s="63"/>
      <c r="E34" s="63"/>
      <c r="F34" s="63"/>
      <c r="G34" s="63"/>
      <c r="H34" s="64"/>
      <c r="I34" s="65"/>
      <c r="J34" s="66"/>
      <c r="K34" s="67">
        <f>K32+K33</f>
        <v>39951.550800000005</v>
      </c>
      <c r="L34" s="68"/>
    </row>
    <row r="35" spans="1:12" ht="15.75">
      <c r="A35" s="69"/>
      <c r="B35" s="70"/>
      <c r="C35" s="70"/>
      <c r="D35" s="70"/>
      <c r="E35" s="70"/>
      <c r="F35" s="70"/>
      <c r="G35" s="70"/>
      <c r="H35" s="70"/>
      <c r="I35" s="69"/>
      <c r="J35" s="69"/>
      <c r="K35" s="71"/>
      <c r="L35" s="71"/>
    </row>
    <row r="36" spans="1:12">
      <c r="A36" s="1" t="s">
        <v>55</v>
      </c>
    </row>
    <row r="37" spans="1:12">
      <c r="A37" s="1" t="s">
        <v>56</v>
      </c>
      <c r="D37" s="9">
        <v>2012</v>
      </c>
      <c r="E37" s="1" t="s">
        <v>57</v>
      </c>
      <c r="G37" s="72">
        <f>K34-G20</f>
        <v>-1200.8491999999969</v>
      </c>
      <c r="H37" s="1" t="s">
        <v>58</v>
      </c>
    </row>
    <row r="38" spans="1:12" ht="15.75" thickBot="1">
      <c r="A38" s="1" t="s">
        <v>59</v>
      </c>
      <c r="B38" s="9">
        <f>I4</f>
        <v>2013</v>
      </c>
      <c r="C38" s="1" t="s">
        <v>60</v>
      </c>
    </row>
    <row r="39" spans="1:12">
      <c r="A39" s="73" t="s">
        <v>2</v>
      </c>
      <c r="B39" s="74" t="s">
        <v>61</v>
      </c>
      <c r="C39" s="75"/>
      <c r="D39" s="75"/>
      <c r="E39" s="76"/>
      <c r="F39" s="74" t="s">
        <v>62</v>
      </c>
      <c r="G39" s="75"/>
      <c r="H39" s="76"/>
      <c r="I39" s="74" t="s">
        <v>63</v>
      </c>
      <c r="J39" s="75"/>
      <c r="K39" s="75"/>
      <c r="L39" s="76"/>
    </row>
    <row r="40" spans="1:12" ht="15.75" thickBot="1">
      <c r="A40" s="77"/>
      <c r="B40" s="78"/>
      <c r="C40" s="79"/>
      <c r="D40" s="79"/>
      <c r="E40" s="80"/>
      <c r="F40" s="78"/>
      <c r="G40" s="79"/>
      <c r="H40" s="80"/>
      <c r="I40" s="78" t="s">
        <v>64</v>
      </c>
      <c r="J40" s="79"/>
      <c r="K40" s="79"/>
      <c r="L40" s="80"/>
    </row>
    <row r="41" spans="1:12">
      <c r="A41" s="81" t="s">
        <v>65</v>
      </c>
      <c r="B41" s="82" t="s">
        <v>66</v>
      </c>
      <c r="C41" s="83"/>
      <c r="D41" s="83"/>
      <c r="E41" s="84"/>
      <c r="F41" s="85" t="s">
        <v>67</v>
      </c>
      <c r="G41" s="86"/>
      <c r="H41" s="87"/>
      <c r="I41" s="85" t="s">
        <v>68</v>
      </c>
      <c r="J41" s="86"/>
      <c r="K41" s="86"/>
      <c r="L41" s="87"/>
    </row>
    <row r="42" spans="1:12">
      <c r="A42" s="41" t="s">
        <v>69</v>
      </c>
      <c r="B42" s="39" t="s">
        <v>70</v>
      </c>
      <c r="C42" s="44"/>
      <c r="D42" s="44"/>
      <c r="E42" s="88"/>
      <c r="F42" s="89" t="s">
        <v>71</v>
      </c>
      <c r="G42" s="90"/>
      <c r="H42" s="91"/>
      <c r="I42" s="89" t="s">
        <v>72</v>
      </c>
      <c r="J42" s="90"/>
      <c r="K42" s="90"/>
      <c r="L42" s="91"/>
    </row>
    <row r="43" spans="1:12">
      <c r="A43" s="41" t="s">
        <v>73</v>
      </c>
      <c r="B43" s="39" t="s">
        <v>74</v>
      </c>
      <c r="C43" s="44"/>
      <c r="D43" s="44"/>
      <c r="E43" s="88"/>
      <c r="F43" s="89" t="s">
        <v>75</v>
      </c>
      <c r="G43" s="90"/>
      <c r="H43" s="91"/>
      <c r="I43" s="89" t="s">
        <v>76</v>
      </c>
      <c r="J43" s="90"/>
      <c r="K43" s="90"/>
      <c r="L43" s="91"/>
    </row>
    <row r="44" spans="1:12">
      <c r="A44" s="41" t="s">
        <v>77</v>
      </c>
      <c r="B44" s="39" t="s">
        <v>78</v>
      </c>
      <c r="C44" s="44"/>
      <c r="D44" s="44"/>
      <c r="E44" s="88"/>
      <c r="F44" s="89" t="s">
        <v>79</v>
      </c>
      <c r="G44" s="90"/>
      <c r="H44" s="91"/>
      <c r="I44" s="89" t="s">
        <v>80</v>
      </c>
      <c r="J44" s="90"/>
      <c r="K44" s="90"/>
      <c r="L44" s="91"/>
    </row>
    <row r="45" spans="1:12">
      <c r="A45" s="41" t="s">
        <v>81</v>
      </c>
      <c r="B45" s="39" t="s">
        <v>82</v>
      </c>
      <c r="C45" s="44"/>
      <c r="D45" s="44"/>
      <c r="E45" s="88"/>
      <c r="F45" s="89" t="s">
        <v>83</v>
      </c>
      <c r="G45" s="90"/>
      <c r="H45" s="91"/>
      <c r="I45" s="89" t="s">
        <v>84</v>
      </c>
      <c r="J45" s="90"/>
      <c r="K45" s="90"/>
      <c r="L45" s="91"/>
    </row>
    <row r="46" spans="1:12" ht="15.75" thickBot="1">
      <c r="A46" s="92" t="s">
        <v>85</v>
      </c>
      <c r="B46" s="93" t="s">
        <v>86</v>
      </c>
      <c r="C46" s="94"/>
      <c r="D46" s="94"/>
      <c r="E46" s="95"/>
      <c r="F46" s="33" t="s">
        <v>87</v>
      </c>
      <c r="G46" s="27"/>
      <c r="H46" s="34"/>
      <c r="I46" s="33" t="s">
        <v>88</v>
      </c>
      <c r="J46" s="27"/>
      <c r="K46" s="27"/>
      <c r="L46" s="34"/>
    </row>
    <row r="47" spans="1:12">
      <c r="A47" s="96" t="s">
        <v>89</v>
      </c>
      <c r="B47" s="9">
        <f>I4+1</f>
        <v>2014</v>
      </c>
      <c r="C47" s="1" t="s">
        <v>90</v>
      </c>
    </row>
    <row r="48" spans="1:12">
      <c r="A48" s="97" t="s">
        <v>91</v>
      </c>
    </row>
    <row r="49" spans="1:11">
      <c r="A49" s="19" t="s">
        <v>92</v>
      </c>
    </row>
    <row r="50" spans="1:11">
      <c r="A50" s="97" t="s">
        <v>93</v>
      </c>
      <c r="F50" s="15">
        <f>H75</f>
        <v>8.2477076648451728</v>
      </c>
      <c r="G50" s="1" t="s">
        <v>94</v>
      </c>
    </row>
    <row r="51" spans="1:11">
      <c r="A51" s="97" t="s">
        <v>95</v>
      </c>
      <c r="E51" s="9">
        <v>2013</v>
      </c>
      <c r="F51" s="1" t="s">
        <v>96</v>
      </c>
      <c r="K51" s="19" t="s">
        <v>128</v>
      </c>
    </row>
    <row r="52" spans="1:11">
      <c r="A52" s="97" t="s">
        <v>97</v>
      </c>
    </row>
    <row r="53" spans="1:11">
      <c r="A53" s="97" t="s">
        <v>98</v>
      </c>
    </row>
    <row r="54" spans="1:11">
      <c r="A54" s="97" t="s">
        <v>99</v>
      </c>
    </row>
    <row r="55" spans="1:11">
      <c r="A55" s="97" t="s">
        <v>100</v>
      </c>
    </row>
    <row r="57" spans="1:11">
      <c r="A57" s="97" t="s">
        <v>101</v>
      </c>
      <c r="B57" s="9">
        <v>2013</v>
      </c>
      <c r="C57" s="1" t="s">
        <v>102</v>
      </c>
    </row>
    <row r="58" spans="1:11">
      <c r="A58" s="97" t="s">
        <v>103</v>
      </c>
    </row>
    <row r="59" spans="1:11">
      <c r="A59" s="97" t="s">
        <v>104</v>
      </c>
      <c r="J59" s="17">
        <v>28000</v>
      </c>
      <c r="K59" s="1" t="s">
        <v>16</v>
      </c>
    </row>
    <row r="60" spans="1:11">
      <c r="A60" s="97" t="s">
        <v>105</v>
      </c>
      <c r="J60" s="17">
        <v>95000</v>
      </c>
      <c r="K60" s="1" t="s">
        <v>16</v>
      </c>
    </row>
    <row r="61" spans="1:11">
      <c r="A61" s="97" t="s">
        <v>106</v>
      </c>
      <c r="J61" s="17">
        <v>25000</v>
      </c>
      <c r="K61" s="1" t="s">
        <v>16</v>
      </c>
    </row>
    <row r="62" spans="1:11">
      <c r="A62" s="97" t="s">
        <v>107</v>
      </c>
      <c r="J62" s="17">
        <v>2000</v>
      </c>
      <c r="K62" s="1" t="s">
        <v>16</v>
      </c>
    </row>
    <row r="63" spans="1:11">
      <c r="A63" s="97" t="s">
        <v>108</v>
      </c>
      <c r="J63" s="17">
        <v>1000</v>
      </c>
      <c r="K63" s="1" t="s">
        <v>16</v>
      </c>
    </row>
    <row r="64" spans="1:11">
      <c r="A64" s="97" t="s">
        <v>109</v>
      </c>
      <c r="J64" s="17">
        <v>30000</v>
      </c>
      <c r="K64" s="1" t="s">
        <v>16</v>
      </c>
    </row>
    <row r="65" spans="1:11">
      <c r="A65" s="97" t="s">
        <v>110</v>
      </c>
      <c r="J65" s="17">
        <v>15000</v>
      </c>
      <c r="K65" s="1" t="s">
        <v>16</v>
      </c>
    </row>
    <row r="66" spans="1:11">
      <c r="A66" s="97" t="s">
        <v>111</v>
      </c>
      <c r="J66" s="17">
        <v>40000</v>
      </c>
      <c r="K66" s="1" t="s">
        <v>16</v>
      </c>
    </row>
    <row r="67" spans="1:11">
      <c r="A67" s="97" t="s">
        <v>112</v>
      </c>
      <c r="J67" s="17">
        <v>30000</v>
      </c>
      <c r="K67" s="1" t="s">
        <v>16</v>
      </c>
    </row>
    <row r="68" spans="1:11">
      <c r="A68" s="97" t="s">
        <v>113</v>
      </c>
      <c r="J68" s="17">
        <v>30000</v>
      </c>
      <c r="K68" s="1" t="s">
        <v>16</v>
      </c>
    </row>
    <row r="69" spans="1:11">
      <c r="A69" s="97" t="s">
        <v>114</v>
      </c>
      <c r="J69" s="17">
        <v>90000</v>
      </c>
      <c r="K69" s="1" t="s">
        <v>16</v>
      </c>
    </row>
    <row r="70" spans="1:11">
      <c r="A70" s="97" t="s">
        <v>115</v>
      </c>
      <c r="J70" s="17">
        <v>25000</v>
      </c>
      <c r="K70" s="1" t="s">
        <v>16</v>
      </c>
    </row>
    <row r="71" spans="1:11">
      <c r="A71" s="97" t="s">
        <v>116</v>
      </c>
      <c r="J71" s="17">
        <v>15000</v>
      </c>
      <c r="K71" s="1" t="s">
        <v>16</v>
      </c>
    </row>
    <row r="72" spans="1:11">
      <c r="A72" s="97" t="s">
        <v>117</v>
      </c>
      <c r="J72" s="17">
        <v>28000</v>
      </c>
      <c r="K72" s="1" t="s">
        <v>16</v>
      </c>
    </row>
    <row r="73" spans="1:11">
      <c r="A73" s="98" t="s">
        <v>118</v>
      </c>
      <c r="J73" s="22">
        <f>SUM(J59:J72)</f>
        <v>454000</v>
      </c>
      <c r="K73" s="99" t="s">
        <v>119</v>
      </c>
    </row>
    <row r="74" spans="1:11">
      <c r="A74" s="97" t="s">
        <v>120</v>
      </c>
      <c r="H74" s="9">
        <v>2012</v>
      </c>
      <c r="I74" s="1" t="s">
        <v>121</v>
      </c>
      <c r="K74" s="22">
        <f>G37</f>
        <v>-1200.8491999999969</v>
      </c>
    </row>
    <row r="75" spans="1:11">
      <c r="A75" s="97" t="s">
        <v>122</v>
      </c>
      <c r="C75" s="72">
        <f>J73+K74</f>
        <v>452799.1508</v>
      </c>
      <c r="D75" s="9" t="s">
        <v>123</v>
      </c>
      <c r="E75" s="100">
        <v>2013</v>
      </c>
      <c r="F75" s="1" t="s">
        <v>124</v>
      </c>
      <c r="H75" s="15">
        <f>C75/(E6*12)</f>
        <v>8.2477076648451728</v>
      </c>
      <c r="I75" s="1" t="s">
        <v>125</v>
      </c>
    </row>
    <row r="77" spans="1:11">
      <c r="B77" s="1" t="s">
        <v>126</v>
      </c>
    </row>
    <row r="78" spans="1:11">
      <c r="B78" s="1" t="s">
        <v>62</v>
      </c>
      <c r="I78" s="1" t="s">
        <v>127</v>
      </c>
    </row>
    <row r="79" spans="1:11">
      <c r="K79" s="2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5" spans="11:11">
      <c r="K85" s="101"/>
    </row>
  </sheetData>
  <mergeCells count="71">
    <mergeCell ref="B46:E46"/>
    <mergeCell ref="F46:H46"/>
    <mergeCell ref="I46:L46"/>
    <mergeCell ref="A80:K80"/>
    <mergeCell ref="B44:E44"/>
    <mergeCell ref="F44:H44"/>
    <mergeCell ref="I44:L44"/>
    <mergeCell ref="B45:E45"/>
    <mergeCell ref="F45:H45"/>
    <mergeCell ref="I45:L45"/>
    <mergeCell ref="B42:E42"/>
    <mergeCell ref="F42:H42"/>
    <mergeCell ref="I42:L42"/>
    <mergeCell ref="B43:E43"/>
    <mergeCell ref="F43:H43"/>
    <mergeCell ref="I43:L43"/>
    <mergeCell ref="B40:E40"/>
    <mergeCell ref="F40:H40"/>
    <mergeCell ref="I40:L40"/>
    <mergeCell ref="B41:E41"/>
    <mergeCell ref="F41:H41"/>
    <mergeCell ref="I41:L41"/>
    <mergeCell ref="B33:H33"/>
    <mergeCell ref="K33:L33"/>
    <mergeCell ref="B34:H34"/>
    <mergeCell ref="K34:L34"/>
    <mergeCell ref="B39:E39"/>
    <mergeCell ref="F39:H39"/>
    <mergeCell ref="I39:L39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1:B21"/>
    <mergeCell ref="K21:L21"/>
    <mergeCell ref="B22:H22"/>
    <mergeCell ref="K22:L22"/>
    <mergeCell ref="B23:H23"/>
    <mergeCell ref="K23:L23"/>
    <mergeCell ref="K15:L15"/>
    <mergeCell ref="K16:L16"/>
    <mergeCell ref="K17:L17"/>
    <mergeCell ref="K18:L18"/>
    <mergeCell ref="K19:L19"/>
    <mergeCell ref="K20:L20"/>
    <mergeCell ref="K8:L8"/>
    <mergeCell ref="K10:L10"/>
    <mergeCell ref="K11:L11"/>
    <mergeCell ref="K12:L12"/>
    <mergeCell ref="K13:L13"/>
    <mergeCell ref="K14:L14"/>
    <mergeCell ref="A2:L2"/>
    <mergeCell ref="A3:L3"/>
    <mergeCell ref="K4:L4"/>
    <mergeCell ref="K6:L6"/>
    <mergeCell ref="A7:B7"/>
    <mergeCell ref="K7:L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2014-04-11T01:04:22Z</dcterms:modified>
</cp:coreProperties>
</file>