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4" i="1" l="1"/>
  <c r="I23" i="1"/>
  <c r="I22" i="1"/>
  <c r="I20" i="1"/>
  <c r="I19" i="1"/>
  <c r="I18" i="1"/>
  <c r="I17" i="1"/>
  <c r="I16" i="1"/>
  <c r="I15" i="1"/>
  <c r="I29" i="1" l="1"/>
  <c r="I30" i="1" s="1"/>
  <c r="I34" i="1" l="1"/>
  <c r="I36" i="1" s="1"/>
  <c r="I9" i="1"/>
  <c r="I11" i="1" l="1"/>
  <c r="I12" i="1" s="1"/>
  <c r="I42" i="1" l="1"/>
  <c r="I43" i="1" s="1"/>
  <c r="I44" i="1" l="1"/>
  <c r="I31" i="1" l="1"/>
  <c r="I32" i="1" s="1"/>
  <c r="I45" i="1"/>
  <c r="I46" i="1" s="1"/>
</calcChain>
</file>

<file path=xl/sharedStrings.xml><?xml version="1.0" encoding="utf-8"?>
<sst xmlns="http://schemas.openxmlformats.org/spreadsheetml/2006/main" count="66" uniqueCount="59">
  <si>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</si>
  <si>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</si>
  <si>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</si>
  <si>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</si>
  <si>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</si>
  <si>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</si>
  <si>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</si>
  <si>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</si>
  <si>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</si>
  <si>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</si>
  <si>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</si>
  <si>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</si>
  <si>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</si>
  <si>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</si>
  <si>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</si>
  <si>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</si>
  <si>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</si>
  <si>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</si>
  <si>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</t>
  </si>
  <si>
    <t>Итого расходы по статье "Текущий ремонт"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</si>
  <si>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</si>
  <si>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</si>
  <si>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</si>
  <si>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Посыпка пешеходных дорожек отсевом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</si>
  <si>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</si>
  <si>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</si>
  <si>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</si>
  <si>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</si>
  <si>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</si>
  <si>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</si>
  <si>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</si>
  <si>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</si>
  <si>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</si>
  <si>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3470 руб./мес</t>
  </si>
  <si>
    <t>1105 руб./мес</t>
  </si>
  <si>
    <t>Логотипы на на доску объявлений</t>
  </si>
  <si>
    <t>Замена компенсатора системы Гвс</t>
  </si>
  <si>
    <t>Паспортно-регистрационная служба</t>
  </si>
  <si>
    <t>Содержание придомовой территорории</t>
  </si>
  <si>
    <t>Мелкий ремонт деревянных подъездных дверей</t>
  </si>
  <si>
    <t>350 руб. в месяц</t>
  </si>
  <si>
    <t>2 шт</t>
  </si>
  <si>
    <t>Главный инженер</t>
  </si>
  <si>
    <t>И. О. Белкин</t>
  </si>
  <si>
    <t>Номера на почтовые ящики</t>
  </si>
  <si>
    <t>1 шт.на улице,         1 шт. в подъезде</t>
  </si>
  <si>
    <t>Оплачено сторонними организациями (интернет-провайдеры)</t>
  </si>
  <si>
    <t>800 руб./месяц</t>
  </si>
  <si>
    <t>Переплата "+" (долг"-") по статье "Содержание"</t>
  </si>
  <si>
    <t>Переплата "+" (долг"-") по статье "Текущий ремонт"</t>
  </si>
  <si>
    <t>Итого переплата "+"( долг "-") по статье "Содержание"</t>
  </si>
  <si>
    <t>Итого переплата "+"( долг "-") по статье "Текущий ремонт"</t>
  </si>
  <si>
    <t>707,06 руб./мес.</t>
  </si>
  <si>
    <t>1315,94 руб./мес.</t>
  </si>
  <si>
    <t>2651,54 руб./мес.</t>
  </si>
  <si>
    <t>667,78 руб./мес.</t>
  </si>
  <si>
    <t>373,17 руб./мес.</t>
  </si>
  <si>
    <t xml:space="preserve"> 294,60 руб./мес.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</si>
  <si>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117        с 01.07.2012г. по 31.12.12г. (6</t>
    </r>
    <r>
      <rPr>
        <b/>
        <u/>
        <sz val="14"/>
        <color theme="1"/>
        <rFont val="Times New Roman"/>
        <family val="1"/>
        <charset val="204"/>
      </rPr>
      <t xml:space="preserve">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</si>
</sst>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topLeftCell="A40" zoomScaleNormal="100" workbookViewId="0">
      <selection activeCell="I32" sqref="I32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8" t="s">
        <v>26</v>
      </c>
      <c r="I1" s="29"/>
    </row>
    <row r="2" spans="1:9" ht="15" customHeight="1" x14ac:dyDescent="0.25">
      <c r="A2" s="30" t="s">
        <v>27</v>
      </c>
      <c r="B2" s="31"/>
      <c r="C2" s="31"/>
      <c r="D2" s="4"/>
      <c r="E2" s="5"/>
      <c r="F2" s="4"/>
      <c r="G2" s="4"/>
      <c r="H2" s="29"/>
      <c r="I2" s="29"/>
    </row>
    <row r="3" spans="1:9" ht="30" customHeight="1" x14ac:dyDescent="0.25">
      <c r="A3" s="32" t="s">
        <v>28</v>
      </c>
      <c r="B3" s="32"/>
      <c r="C3" s="32"/>
      <c r="D3" s="4"/>
      <c r="E3" s="4"/>
      <c r="F3" s="4"/>
      <c r="G3" s="4"/>
      <c r="H3" s="29"/>
      <c r="I3" s="29"/>
    </row>
    <row r="4" spans="1:9" ht="27.75" customHeight="1" x14ac:dyDescent="0.25">
      <c r="A4" s="33" t="s">
        <v>58</v>
      </c>
      <c r="B4" s="33"/>
      <c r="C4" s="33"/>
      <c r="D4" s="33"/>
      <c r="E4" s="33"/>
      <c r="F4" s="33"/>
      <c r="G4" s="33"/>
      <c r="H4" s="33"/>
      <c r="I4" s="33"/>
    </row>
    <row r="5" spans="1:9" ht="27.75" customHeight="1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27.7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18.75" x14ac:dyDescent="0.25">
      <c r="A7" s="34"/>
      <c r="B7" s="34"/>
      <c r="C7" s="34"/>
      <c r="D7" s="6"/>
      <c r="E7" s="6"/>
      <c r="F7" s="7"/>
      <c r="G7" s="7"/>
      <c r="H7" s="7"/>
      <c r="I7" s="7"/>
    </row>
    <row r="8" spans="1:9" ht="15.75" x14ac:dyDescent="0.25">
      <c r="A8" s="16" t="s">
        <v>15</v>
      </c>
      <c r="B8" s="16"/>
      <c r="C8" s="16"/>
      <c r="D8" s="27"/>
      <c r="E8" s="27"/>
      <c r="F8" s="27"/>
      <c r="G8" s="27"/>
      <c r="H8" s="27"/>
      <c r="I8" s="27"/>
    </row>
    <row r="9" spans="1:9" ht="15.75" x14ac:dyDescent="0.25">
      <c r="A9" s="2"/>
      <c r="B9" s="16" t="s">
        <v>0</v>
      </c>
      <c r="C9" s="16"/>
      <c r="D9" s="16"/>
      <c r="E9" s="16"/>
      <c r="F9" s="16"/>
      <c r="G9" s="16"/>
      <c r="H9" s="2"/>
      <c r="I9" s="11">
        <f>453.02+95033.7</f>
        <v>95486.720000000001</v>
      </c>
    </row>
    <row r="10" spans="1:9" ht="15.75" x14ac:dyDescent="0.25">
      <c r="A10" s="2"/>
      <c r="B10" s="16" t="s">
        <v>1</v>
      </c>
      <c r="C10" s="16"/>
      <c r="D10" s="16"/>
      <c r="E10" s="16"/>
      <c r="F10" s="16"/>
      <c r="G10" s="16"/>
      <c r="H10" s="2"/>
      <c r="I10" s="11">
        <v>51390.85</v>
      </c>
    </row>
    <row r="11" spans="1:9" ht="30" customHeight="1" x14ac:dyDescent="0.25">
      <c r="A11" s="2"/>
      <c r="B11" s="16" t="s">
        <v>46</v>
      </c>
      <c r="C11" s="16"/>
      <c r="D11" s="16"/>
      <c r="E11" s="16"/>
      <c r="F11" s="16"/>
      <c r="G11" s="16"/>
      <c r="H11" s="2" t="s">
        <v>47</v>
      </c>
      <c r="I11" s="11">
        <f>5*800</f>
        <v>4000</v>
      </c>
    </row>
    <row r="12" spans="1:9" ht="15.75" x14ac:dyDescent="0.25">
      <c r="A12" s="2"/>
      <c r="B12" s="16" t="s">
        <v>48</v>
      </c>
      <c r="C12" s="16"/>
      <c r="D12" s="16"/>
      <c r="E12" s="16"/>
      <c r="F12" s="16"/>
      <c r="G12" s="16"/>
      <c r="H12" s="2"/>
      <c r="I12" s="11">
        <f>I10-I9+I11</f>
        <v>-40095.870000000003</v>
      </c>
    </row>
    <row r="13" spans="1:9" ht="15.75" x14ac:dyDescent="0.25">
      <c r="A13" s="16" t="s">
        <v>2</v>
      </c>
      <c r="B13" s="16"/>
      <c r="C13" s="16"/>
      <c r="D13" s="16"/>
      <c r="E13" s="16"/>
      <c r="F13" s="16"/>
      <c r="G13" s="16"/>
      <c r="H13" s="16"/>
      <c r="I13" s="16"/>
    </row>
    <row r="14" spans="1:9" ht="31.5" x14ac:dyDescent="0.25">
      <c r="A14" s="8"/>
      <c r="B14" s="26" t="s">
        <v>13</v>
      </c>
      <c r="C14" s="26"/>
      <c r="D14" s="26"/>
      <c r="E14" s="26"/>
      <c r="F14" s="26"/>
      <c r="G14" s="26"/>
      <c r="H14" s="2" t="s">
        <v>14</v>
      </c>
      <c r="I14" s="2" t="s">
        <v>17</v>
      </c>
    </row>
    <row r="15" spans="1:9" ht="32.25" customHeight="1" x14ac:dyDescent="0.25">
      <c r="A15" s="9">
        <v>1</v>
      </c>
      <c r="B15" s="25" t="s">
        <v>38</v>
      </c>
      <c r="C15" s="25"/>
      <c r="D15" s="25"/>
      <c r="E15" s="25"/>
      <c r="F15" s="25"/>
      <c r="G15" s="25"/>
      <c r="H15" s="10" t="s">
        <v>33</v>
      </c>
      <c r="I15" s="10">
        <f>3470*6</f>
        <v>20820</v>
      </c>
    </row>
    <row r="16" spans="1:9" ht="15.75" x14ac:dyDescent="0.25">
      <c r="A16" s="9">
        <v>2</v>
      </c>
      <c r="B16" s="25" t="s">
        <v>3</v>
      </c>
      <c r="C16" s="25"/>
      <c r="D16" s="25"/>
      <c r="E16" s="25"/>
      <c r="F16" s="25"/>
      <c r="G16" s="25"/>
      <c r="H16" s="10" t="s">
        <v>34</v>
      </c>
      <c r="I16" s="10">
        <f>1105*6</f>
        <v>6630</v>
      </c>
    </row>
    <row r="17" spans="1:9" ht="15.75" x14ac:dyDescent="0.25">
      <c r="A17" s="9">
        <v>3</v>
      </c>
      <c r="B17" s="25" t="s">
        <v>4</v>
      </c>
      <c r="C17" s="25"/>
      <c r="D17" s="25"/>
      <c r="E17" s="25"/>
      <c r="F17" s="25"/>
      <c r="G17" s="25"/>
      <c r="H17" s="9" t="s">
        <v>52</v>
      </c>
      <c r="I17" s="10">
        <f>707.06*6</f>
        <v>4242.3599999999997</v>
      </c>
    </row>
    <row r="18" spans="1:9" ht="15.75" x14ac:dyDescent="0.25">
      <c r="A18" s="9">
        <v>4</v>
      </c>
      <c r="B18" s="25" t="s">
        <v>5</v>
      </c>
      <c r="C18" s="25"/>
      <c r="D18" s="25"/>
      <c r="E18" s="25"/>
      <c r="F18" s="25"/>
      <c r="G18" s="25"/>
      <c r="H18" s="9" t="s">
        <v>53</v>
      </c>
      <c r="I18" s="10">
        <f>1315.94*6</f>
        <v>7895.64</v>
      </c>
    </row>
    <row r="19" spans="1:9" ht="15.75" x14ac:dyDescent="0.25">
      <c r="A19" s="9">
        <v>5</v>
      </c>
      <c r="B19" s="25" t="s">
        <v>6</v>
      </c>
      <c r="C19" s="25"/>
      <c r="D19" s="25"/>
      <c r="E19" s="25"/>
      <c r="F19" s="25"/>
      <c r="G19" s="25"/>
      <c r="H19" s="9" t="s">
        <v>54</v>
      </c>
      <c r="I19" s="10">
        <f>2651.5*6</f>
        <v>15909</v>
      </c>
    </row>
    <row r="20" spans="1:9" ht="38.25" customHeight="1" x14ac:dyDescent="0.25">
      <c r="A20" s="9">
        <v>6</v>
      </c>
      <c r="B20" s="25" t="s">
        <v>7</v>
      </c>
      <c r="C20" s="25"/>
      <c r="D20" s="25"/>
      <c r="E20" s="25"/>
      <c r="F20" s="25"/>
      <c r="G20" s="25"/>
      <c r="H20" s="9" t="s">
        <v>55</v>
      </c>
      <c r="I20" s="10">
        <f>667.78*6</f>
        <v>4006.68</v>
      </c>
    </row>
    <row r="21" spans="1:9" ht="15.75" x14ac:dyDescent="0.25">
      <c r="A21" s="2">
        <v>7</v>
      </c>
      <c r="B21" s="16" t="s">
        <v>29</v>
      </c>
      <c r="C21" s="16"/>
      <c r="D21" s="16"/>
      <c r="E21" s="16"/>
      <c r="F21" s="16"/>
      <c r="G21" s="16"/>
      <c r="H21" s="2" t="s">
        <v>24</v>
      </c>
      <c r="I21" s="3">
        <v>1300</v>
      </c>
    </row>
    <row r="22" spans="1:9" ht="15.75" x14ac:dyDescent="0.25">
      <c r="A22" s="2">
        <v>9</v>
      </c>
      <c r="B22" s="25" t="s">
        <v>37</v>
      </c>
      <c r="C22" s="25"/>
      <c r="D22" s="25"/>
      <c r="E22" s="25"/>
      <c r="F22" s="25"/>
      <c r="G22" s="25"/>
      <c r="H22" s="9" t="s">
        <v>57</v>
      </c>
      <c r="I22" s="9">
        <f>294.6*6</f>
        <v>1767.6000000000001</v>
      </c>
    </row>
    <row r="23" spans="1:9" ht="15.75" x14ac:dyDescent="0.25">
      <c r="A23" s="2">
        <v>10</v>
      </c>
      <c r="B23" s="25" t="s">
        <v>21</v>
      </c>
      <c r="C23" s="25"/>
      <c r="D23" s="25"/>
      <c r="E23" s="25"/>
      <c r="F23" s="25"/>
      <c r="G23" s="25"/>
      <c r="H23" s="9" t="s">
        <v>56</v>
      </c>
      <c r="I23" s="10">
        <f>373.17*6</f>
        <v>2239.02</v>
      </c>
    </row>
    <row r="24" spans="1:9" ht="15.75" x14ac:dyDescent="0.25">
      <c r="A24" s="12">
        <v>11</v>
      </c>
      <c r="B24" s="16" t="s">
        <v>32</v>
      </c>
      <c r="C24" s="16"/>
      <c r="D24" s="16"/>
      <c r="E24" s="16"/>
      <c r="F24" s="16"/>
      <c r="G24" s="16"/>
      <c r="H24" s="12" t="s">
        <v>40</v>
      </c>
      <c r="I24" s="3">
        <f>350*6</f>
        <v>2100</v>
      </c>
    </row>
    <row r="25" spans="1:9" ht="15.75" x14ac:dyDescent="0.25">
      <c r="A25" s="2"/>
      <c r="B25" s="16" t="s">
        <v>22</v>
      </c>
      <c r="C25" s="16"/>
      <c r="D25" s="16"/>
      <c r="E25" s="16"/>
      <c r="F25" s="16"/>
      <c r="G25" s="16"/>
      <c r="H25" s="2"/>
      <c r="I25" s="3"/>
    </row>
    <row r="26" spans="1:9" ht="15.75" x14ac:dyDescent="0.25">
      <c r="A26" s="2">
        <v>12</v>
      </c>
      <c r="B26" s="16" t="s">
        <v>23</v>
      </c>
      <c r="C26" s="16"/>
      <c r="D26" s="16"/>
      <c r="E26" s="16"/>
      <c r="F26" s="16"/>
      <c r="G26" s="16"/>
      <c r="H26" s="2"/>
      <c r="I26" s="3">
        <v>375.3</v>
      </c>
    </row>
    <row r="27" spans="1:9" ht="31.5" x14ac:dyDescent="0.25">
      <c r="A27" s="2">
        <v>13</v>
      </c>
      <c r="B27" s="25" t="s">
        <v>35</v>
      </c>
      <c r="C27" s="25"/>
      <c r="D27" s="25"/>
      <c r="E27" s="25"/>
      <c r="F27" s="25"/>
      <c r="G27" s="25"/>
      <c r="H27" s="9" t="s">
        <v>45</v>
      </c>
      <c r="I27" s="10">
        <v>192</v>
      </c>
    </row>
    <row r="28" spans="1:9" ht="15.75" x14ac:dyDescent="0.25">
      <c r="A28" s="2">
        <v>14</v>
      </c>
      <c r="B28" s="25" t="s">
        <v>44</v>
      </c>
      <c r="C28" s="25"/>
      <c r="D28" s="25"/>
      <c r="E28" s="25"/>
      <c r="F28" s="25"/>
      <c r="G28" s="25"/>
      <c r="H28" s="2"/>
      <c r="I28" s="3">
        <v>115</v>
      </c>
    </row>
    <row r="29" spans="1:9" ht="15.75" x14ac:dyDescent="0.25">
      <c r="A29" s="2">
        <v>16</v>
      </c>
      <c r="B29" s="16" t="s">
        <v>20</v>
      </c>
      <c r="C29" s="16"/>
      <c r="D29" s="16"/>
      <c r="E29" s="16"/>
      <c r="F29" s="16"/>
      <c r="G29" s="16"/>
      <c r="H29" s="2"/>
      <c r="I29" s="3">
        <f>SUM(I15:I28)*0.1</f>
        <v>6759.2599999999993</v>
      </c>
    </row>
    <row r="30" spans="1:9" ht="15.75" x14ac:dyDescent="0.25">
      <c r="A30" s="2">
        <v>17</v>
      </c>
      <c r="B30" s="16" t="s">
        <v>8</v>
      </c>
      <c r="C30" s="16"/>
      <c r="D30" s="16"/>
      <c r="E30" s="16"/>
      <c r="F30" s="16"/>
      <c r="G30" s="16"/>
      <c r="H30" s="2"/>
      <c r="I30" s="11">
        <f>SUM(I15:I29)</f>
        <v>74351.859999999986</v>
      </c>
    </row>
    <row r="31" spans="1:9" ht="15.75" x14ac:dyDescent="0.25">
      <c r="A31" s="2">
        <v>18</v>
      </c>
      <c r="B31" s="16" t="s">
        <v>9</v>
      </c>
      <c r="C31" s="16"/>
      <c r="D31" s="16"/>
      <c r="E31" s="16"/>
      <c r="F31" s="16"/>
      <c r="G31" s="16"/>
      <c r="H31" s="2"/>
      <c r="I31" s="11">
        <f>I10+I11-I30</f>
        <v>-18961.009999999987</v>
      </c>
    </row>
    <row r="32" spans="1:9" ht="15.75" x14ac:dyDescent="0.25">
      <c r="A32" s="2">
        <v>19</v>
      </c>
      <c r="B32" s="20" t="s">
        <v>50</v>
      </c>
      <c r="C32" s="21"/>
      <c r="D32" s="21"/>
      <c r="E32" s="21"/>
      <c r="F32" s="21"/>
      <c r="G32" s="22"/>
      <c r="H32" s="2"/>
      <c r="I32" s="11">
        <f>I31+I12</f>
        <v>-59056.87999999999</v>
      </c>
    </row>
    <row r="33" spans="1:9" ht="15.75" x14ac:dyDescent="0.25">
      <c r="A33" s="16" t="s">
        <v>16</v>
      </c>
      <c r="B33" s="16"/>
      <c r="C33" s="16"/>
      <c r="D33" s="27"/>
      <c r="E33" s="27"/>
      <c r="F33" s="27"/>
      <c r="G33" s="27"/>
      <c r="H33" s="27"/>
      <c r="I33" s="27"/>
    </row>
    <row r="34" spans="1:9" ht="15.75" x14ac:dyDescent="0.25">
      <c r="A34" s="2"/>
      <c r="B34" s="16" t="s">
        <v>10</v>
      </c>
      <c r="C34" s="16"/>
      <c r="D34" s="16"/>
      <c r="E34" s="16"/>
      <c r="F34" s="16"/>
      <c r="G34" s="16"/>
      <c r="H34" s="2"/>
      <c r="I34" s="11">
        <f>10799.28+51.48</f>
        <v>10850.76</v>
      </c>
    </row>
    <row r="35" spans="1:9" ht="15.75" x14ac:dyDescent="0.25">
      <c r="A35" s="2"/>
      <c r="B35" s="16" t="s">
        <v>11</v>
      </c>
      <c r="C35" s="16"/>
      <c r="D35" s="16"/>
      <c r="E35" s="16"/>
      <c r="F35" s="16"/>
      <c r="G35" s="16"/>
      <c r="H35" s="2"/>
      <c r="I35" s="11">
        <v>5839.74</v>
      </c>
    </row>
    <row r="36" spans="1:9" ht="15.75" x14ac:dyDescent="0.25">
      <c r="A36" s="2"/>
      <c r="B36" s="16" t="s">
        <v>49</v>
      </c>
      <c r="C36" s="16"/>
      <c r="D36" s="16"/>
      <c r="E36" s="16"/>
      <c r="F36" s="16"/>
      <c r="G36" s="16"/>
      <c r="H36" s="2"/>
      <c r="I36" s="11">
        <f>I35-I34</f>
        <v>-5011.0200000000004</v>
      </c>
    </row>
    <row r="37" spans="1:9" ht="15.75" x14ac:dyDescent="0.25">
      <c r="A37" s="16" t="s">
        <v>2</v>
      </c>
      <c r="B37" s="16"/>
      <c r="C37" s="16"/>
      <c r="D37" s="16"/>
      <c r="E37" s="16"/>
      <c r="F37" s="16"/>
      <c r="G37" s="16"/>
      <c r="H37" s="16"/>
      <c r="I37" s="16"/>
    </row>
    <row r="38" spans="1:9" ht="28.5" customHeight="1" x14ac:dyDescent="0.25">
      <c r="A38" s="8"/>
      <c r="B38" s="26" t="s">
        <v>13</v>
      </c>
      <c r="C38" s="26"/>
      <c r="D38" s="26"/>
      <c r="E38" s="26"/>
      <c r="F38" s="26"/>
      <c r="G38" s="26"/>
      <c r="H38" s="2" t="s">
        <v>14</v>
      </c>
      <c r="I38" s="2" t="s">
        <v>17</v>
      </c>
    </row>
    <row r="39" spans="1:9" ht="15.75" customHeight="1" x14ac:dyDescent="0.25">
      <c r="A39" s="2">
        <v>1</v>
      </c>
      <c r="B39" s="35" t="s">
        <v>36</v>
      </c>
      <c r="C39" s="35"/>
      <c r="D39" s="35"/>
      <c r="E39" s="35"/>
      <c r="F39" s="35"/>
      <c r="G39" s="35"/>
      <c r="H39" s="2" t="s">
        <v>18</v>
      </c>
      <c r="I39" s="3">
        <v>1490.4</v>
      </c>
    </row>
    <row r="40" spans="1:9" ht="27" customHeight="1" x14ac:dyDescent="0.25">
      <c r="A40" s="2">
        <v>2</v>
      </c>
      <c r="B40" s="35" t="s">
        <v>39</v>
      </c>
      <c r="C40" s="35"/>
      <c r="D40" s="35"/>
      <c r="E40" s="35"/>
      <c r="F40" s="35"/>
      <c r="G40" s="35"/>
      <c r="H40" s="2" t="s">
        <v>41</v>
      </c>
      <c r="I40" s="3">
        <v>795</v>
      </c>
    </row>
    <row r="41" spans="1:9" ht="60.75" customHeight="1" x14ac:dyDescent="0.25">
      <c r="A41" s="2">
        <v>3</v>
      </c>
      <c r="B41" s="35" t="s">
        <v>25</v>
      </c>
      <c r="C41" s="35"/>
      <c r="D41" s="35"/>
      <c r="E41" s="35"/>
      <c r="F41" s="35"/>
      <c r="G41" s="35"/>
      <c r="H41" s="2" t="s">
        <v>18</v>
      </c>
      <c r="I41" s="3">
        <v>4720</v>
      </c>
    </row>
    <row r="42" spans="1:9" ht="31.5" customHeight="1" x14ac:dyDescent="0.25">
      <c r="A42" s="2">
        <v>4</v>
      </c>
      <c r="B42" s="16" t="s">
        <v>30</v>
      </c>
      <c r="C42" s="16"/>
      <c r="D42" s="16"/>
      <c r="E42" s="16"/>
      <c r="F42" s="16"/>
      <c r="G42" s="16"/>
      <c r="H42" s="2" t="s">
        <v>31</v>
      </c>
      <c r="I42" s="3">
        <f>3720/2</f>
        <v>1860</v>
      </c>
    </row>
    <row r="43" spans="1:9" ht="15.75" customHeight="1" x14ac:dyDescent="0.25">
      <c r="A43" s="2">
        <v>5</v>
      </c>
      <c r="B43" s="16" t="s">
        <v>20</v>
      </c>
      <c r="C43" s="16"/>
      <c r="D43" s="16"/>
      <c r="E43" s="16"/>
      <c r="F43" s="16"/>
      <c r="G43" s="16"/>
      <c r="H43" s="2"/>
      <c r="I43" s="3">
        <f>SUM(I39:I42)*0.1</f>
        <v>886.54</v>
      </c>
    </row>
    <row r="44" spans="1:9" ht="15.75" x14ac:dyDescent="0.25">
      <c r="A44" s="2">
        <v>6</v>
      </c>
      <c r="B44" s="16" t="s">
        <v>19</v>
      </c>
      <c r="C44" s="16"/>
      <c r="D44" s="16"/>
      <c r="E44" s="16"/>
      <c r="F44" s="16"/>
      <c r="G44" s="16"/>
      <c r="H44" s="13"/>
      <c r="I44" s="14">
        <f>SUM(I39:I43)</f>
        <v>9751.9399999999987</v>
      </c>
    </row>
    <row r="45" spans="1:9" ht="15.75" x14ac:dyDescent="0.25">
      <c r="A45" s="2">
        <v>7</v>
      </c>
      <c r="B45" s="19" t="s">
        <v>9</v>
      </c>
      <c r="C45" s="19"/>
      <c r="D45" s="19"/>
      <c r="E45" s="19"/>
      <c r="F45" s="19"/>
      <c r="G45" s="19"/>
      <c r="H45" s="13"/>
      <c r="I45" s="14">
        <f>I35-I44</f>
        <v>-3912.1999999999989</v>
      </c>
    </row>
    <row r="46" spans="1:9" ht="15.75" x14ac:dyDescent="0.25">
      <c r="A46" s="2">
        <v>8</v>
      </c>
      <c r="B46" s="20" t="s">
        <v>51</v>
      </c>
      <c r="C46" s="21"/>
      <c r="D46" s="21"/>
      <c r="E46" s="21"/>
      <c r="F46" s="21"/>
      <c r="G46" s="22"/>
      <c r="H46" s="13"/>
      <c r="I46" s="14">
        <f>I45+I36</f>
        <v>-8923.2199999999993</v>
      </c>
    </row>
    <row r="47" spans="1:9" ht="15.75" x14ac:dyDescent="0.25">
      <c r="A47" s="1"/>
      <c r="B47" s="23"/>
      <c r="C47" s="23"/>
      <c r="D47" s="23"/>
      <c r="E47" s="23"/>
      <c r="F47" s="23"/>
      <c r="G47" s="23"/>
      <c r="H47" s="1"/>
      <c r="I47" s="1"/>
    </row>
    <row r="48" spans="1:9" ht="15.75" x14ac:dyDescent="0.25">
      <c r="A48" s="23" t="s">
        <v>42</v>
      </c>
      <c r="B48" s="24"/>
      <c r="C48" s="24"/>
      <c r="D48" s="24"/>
      <c r="E48" s="24"/>
      <c r="F48" s="24"/>
      <c r="G48" s="24"/>
      <c r="H48" s="15" t="s">
        <v>43</v>
      </c>
      <c r="I48" s="15"/>
    </row>
    <row r="49" spans="1:9" ht="15.75" x14ac:dyDescent="0.25">
      <c r="A49" s="17" t="s">
        <v>12</v>
      </c>
      <c r="B49" s="18"/>
      <c r="C49" s="18"/>
      <c r="D49" s="18"/>
      <c r="E49" s="18"/>
      <c r="F49" s="18"/>
      <c r="G49" s="18"/>
      <c r="H49" s="1"/>
      <c r="I49" s="1"/>
    </row>
  </sheetData>
  <mergeCells count="48">
    <mergeCell ref="B41:G41"/>
    <mergeCell ref="B26:G26"/>
    <mergeCell ref="B28:G28"/>
    <mergeCell ref="B27:G27"/>
    <mergeCell ref="B40:G40"/>
    <mergeCell ref="B39:G39"/>
    <mergeCell ref="B38:G38"/>
    <mergeCell ref="B34:G34"/>
    <mergeCell ref="B35:G35"/>
    <mergeCell ref="B36:G36"/>
    <mergeCell ref="A37:I37"/>
    <mergeCell ref="B32:G32"/>
    <mergeCell ref="B18:G18"/>
    <mergeCell ref="A33:I33"/>
    <mergeCell ref="B19:G19"/>
    <mergeCell ref="B20:G20"/>
    <mergeCell ref="B21:G21"/>
    <mergeCell ref="B30:G30"/>
    <mergeCell ref="B31:G31"/>
    <mergeCell ref="B22:G22"/>
    <mergeCell ref="B29:G29"/>
    <mergeCell ref="B23:G23"/>
    <mergeCell ref="B25:G25"/>
    <mergeCell ref="B24:G24"/>
    <mergeCell ref="A8:I8"/>
    <mergeCell ref="B9:G9"/>
    <mergeCell ref="B10:G10"/>
    <mergeCell ref="B12:G12"/>
    <mergeCell ref="H1:I3"/>
    <mergeCell ref="A2:C2"/>
    <mergeCell ref="A3:C3"/>
    <mergeCell ref="A4:I6"/>
    <mergeCell ref="A7:C7"/>
    <mergeCell ref="B11:G11"/>
    <mergeCell ref="A13:I13"/>
    <mergeCell ref="B15:G15"/>
    <mergeCell ref="B16:G16"/>
    <mergeCell ref="B17:G17"/>
    <mergeCell ref="B14:G14"/>
    <mergeCell ref="H48:I48"/>
    <mergeCell ref="B43:G43"/>
    <mergeCell ref="B42:G42"/>
    <mergeCell ref="A49:G49"/>
    <mergeCell ref="B44:G44"/>
    <mergeCell ref="B45:G45"/>
    <mergeCell ref="B46:G46"/>
    <mergeCell ref="B47:G47"/>
    <mergeCell ref="A48:G48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2014-05-15T07:40:21Z</dcterms:modified>
</cp:coreProperties>
</file>