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9" i="1" l="1"/>
  <c r="I45" i="1"/>
  <c r="I31" i="1"/>
  <c r="I47" i="1" l="1"/>
  <c r="I21" i="1" l="1"/>
  <c r="I20" i="1"/>
  <c r="I18" i="1"/>
  <c r="I28" i="1" l="1"/>
  <c r="I25" i="1"/>
  <c r="I24" i="1"/>
  <c r="I22" i="1"/>
  <c r="I15" i="1"/>
  <c r="I14" i="1"/>
  <c r="I42" i="1" l="1"/>
  <c r="I46" i="1"/>
  <c r="I50" i="1" l="1"/>
  <c r="I51" i="1" s="1"/>
  <c r="I52" i="1" s="1"/>
  <c r="I29" i="1"/>
  <c r="I33" i="1" s="1"/>
  <c r="I34" i="1" s="1"/>
  <c r="I35" i="1" s="1"/>
</calcChain>
</file>

<file path=xl/sharedStrings.xml><?xml version="1.0" encoding="utf-8"?>
<sst xmlns="http://schemas.openxmlformats.org/spreadsheetml/2006/main" count="76" uniqueCount="71">
  <si>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</si>
  <si>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</si>
  <si>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</si>
  <si>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</si>
  <si>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</si>
  <si>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</si>
  <si>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</si>
  <si>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</si>
  <si>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</si>
  <si>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</si>
  <si>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</si>
  <si>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</si>
  <si>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</si>
  <si>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</si>
  <si>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</si>
  <si>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</si>
  <si>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</si>
  <si>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</si>
  <si>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</si>
  <si>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</si>
  <si>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</si>
  <si>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Покраска подъездных козырьков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</si>
  <si>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</si>
  <si>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</si>
  <si>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</si>
  <si>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</si>
  <si>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</si>
  <si>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</si>
  <si>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</si>
  <si>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</si>
  <si>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</si>
  <si>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</si>
  <si>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</si>
  <si>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</si>
  <si>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</si>
  <si>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</si>
  <si>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Покраска бордюр дорожной краской</t>
  </si>
  <si>
    <t>Промывка системы отопления</t>
  </si>
  <si>
    <t>Утепление подвальных, чердачных помещений пенопластом</t>
  </si>
  <si>
    <t>67руб./шт.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</si>
  <si>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</si>
  <si>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</si>
  <si>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</si>
  <si>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</si>
  <si>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</si>
  <si>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</si>
  <si>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м2</t>
  </si>
  <si>
    <t>5250 руб. в месяц</t>
  </si>
  <si>
    <t>Уборка снега с подъездных козырьков</t>
  </si>
  <si>
    <t>Мелкий ремонт подъездных деревянных дверей без снятия (шпингалеты, пружины)</t>
  </si>
  <si>
    <t>Скашивание травы</t>
  </si>
  <si>
    <t>2 раза в год</t>
  </si>
  <si>
    <t xml:space="preserve"> 1 раз в год</t>
  </si>
  <si>
    <t xml:space="preserve">Начислено по статье "Содержание" </t>
  </si>
  <si>
    <t>2 раза /1300 руб</t>
  </si>
  <si>
    <t>Остаток средств на конец периода</t>
  </si>
  <si>
    <t xml:space="preserve">Остаток средств на конец периода </t>
  </si>
  <si>
    <t>прочие расходы (договора, квитанции, наклейки, логотипы, канцтовары</t>
  </si>
  <si>
    <t>3 шт.</t>
  </si>
  <si>
    <t>Замена кранов системы ГВС И ХВС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</si>
  <si>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65                                                   с </t>
    </r>
    <r>
      <rPr>
        <sz val="12"/>
        <rFont val="Times New Roman"/>
        <family val="1"/>
        <charset val="204"/>
      </rPr>
      <t>01.01.2013г. по 31.12.13г.</t>
    </r>
    <r>
      <rPr>
        <sz val="12"/>
        <color theme="1"/>
        <rFont val="Times New Roman"/>
        <family val="1"/>
        <charset val="204"/>
      </rPr>
      <t xml:space="preserve"> (1</t>
    </r>
    <r>
      <rPr>
        <b/>
        <sz val="12"/>
        <color theme="1"/>
        <rFont val="Times New Roman"/>
        <family val="1"/>
        <charset val="204"/>
      </rPr>
      <t>2 месяца</t>
    </r>
    <r>
      <rPr>
        <sz val="12"/>
        <color theme="1"/>
        <rFont val="Times New Roman"/>
        <family val="1"/>
        <charset val="204"/>
      </rPr>
      <t>)</t>
    </r>
  </si>
  <si>
    <t xml:space="preserve"> </t>
  </si>
  <si>
    <t>Остаток средств ("-" долг) за 2012 г.</t>
  </si>
  <si>
    <t>Установка приборов учета тепловой энергии и ГВС</t>
  </si>
  <si>
    <t>2 шт.</t>
  </si>
  <si>
    <t>9кв-14м                     31кв-13,5м                 39кв.-4м</t>
  </si>
  <si>
    <t>15мм-5шт.                 20мм-10шт.                    25мм-4шт</t>
  </si>
  <si>
    <t>Ремонт электроснабжения (замена зажимов)</t>
  </si>
  <si>
    <t>19 шт.</t>
  </si>
  <si>
    <t>Замена вводный автоматов</t>
  </si>
  <si>
    <t>13 шт 40А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</si>
</sst>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Layout" topLeftCell="A46" zoomScale="110" zoomScaleNormal="100" zoomScalePageLayoutView="110" workbookViewId="0">
      <selection activeCell="A52" sqref="A52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45" t="s">
        <v>35</v>
      </c>
      <c r="I1" s="46"/>
    </row>
    <row r="2" spans="1:9" x14ac:dyDescent="0.25">
      <c r="A2" s="47" t="s">
        <v>31</v>
      </c>
      <c r="B2" s="48"/>
      <c r="C2" s="48"/>
      <c r="D2" s="11"/>
      <c r="E2" s="12"/>
      <c r="F2" s="11"/>
      <c r="G2" s="11"/>
      <c r="H2" s="46"/>
      <c r="I2" s="46"/>
    </row>
    <row r="3" spans="1:9" ht="33" customHeight="1" x14ac:dyDescent="0.25">
      <c r="A3" s="49" t="s">
        <v>32</v>
      </c>
      <c r="B3" s="49"/>
      <c r="C3" s="49"/>
      <c r="D3" s="11"/>
      <c r="E3" s="11"/>
      <c r="F3" s="11"/>
      <c r="G3" s="11"/>
      <c r="H3" s="46"/>
      <c r="I3" s="46"/>
    </row>
    <row r="4" spans="1:9" x14ac:dyDescent="0.25">
      <c r="A4" s="26" t="s">
        <v>60</v>
      </c>
      <c r="B4" s="26"/>
      <c r="C4" s="26"/>
      <c r="D4" s="26"/>
      <c r="E4" s="26"/>
      <c r="F4" s="26"/>
      <c r="G4" s="26"/>
      <c r="H4" s="26"/>
      <c r="I4" s="26"/>
    </row>
    <row r="5" spans="1:9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53.25" customHeigh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8.75" x14ac:dyDescent="0.3">
      <c r="A7" s="26" t="s">
        <v>61</v>
      </c>
      <c r="B7" s="26"/>
      <c r="C7" s="26"/>
      <c r="D7" s="17">
        <v>6133.1</v>
      </c>
      <c r="E7" s="8" t="s">
        <v>46</v>
      </c>
      <c r="F7" s="13"/>
      <c r="G7" s="13"/>
      <c r="H7" s="13"/>
      <c r="I7" s="13"/>
    </row>
    <row r="8" spans="1:9" ht="15.75" x14ac:dyDescent="0.25">
      <c r="A8" s="27" t="s">
        <v>15</v>
      </c>
      <c r="B8" s="27"/>
      <c r="C8" s="27"/>
      <c r="D8" s="39"/>
      <c r="E8" s="39"/>
      <c r="F8" s="39"/>
      <c r="G8" s="39"/>
      <c r="H8" s="39"/>
      <c r="I8" s="39"/>
    </row>
    <row r="9" spans="1:9" ht="15.75" x14ac:dyDescent="0.25">
      <c r="A9" s="20"/>
      <c r="B9" s="29" t="s">
        <v>62</v>
      </c>
      <c r="C9" s="30"/>
      <c r="D9" s="30"/>
      <c r="E9" s="30"/>
      <c r="F9" s="30"/>
      <c r="G9" s="31"/>
      <c r="H9" s="21"/>
      <c r="I9" s="22">
        <v>84638.265599999926</v>
      </c>
    </row>
    <row r="10" spans="1:9" ht="15.75" x14ac:dyDescent="0.25">
      <c r="A10" s="2"/>
      <c r="B10" s="27" t="s">
        <v>53</v>
      </c>
      <c r="C10" s="27"/>
      <c r="D10" s="27"/>
      <c r="E10" s="27"/>
      <c r="F10" s="27"/>
      <c r="G10" s="27"/>
      <c r="H10" s="2"/>
      <c r="I10" s="9">
        <v>982555.13</v>
      </c>
    </row>
    <row r="11" spans="1:9" ht="15.75" x14ac:dyDescent="0.25">
      <c r="A11" s="2"/>
      <c r="B11" s="27" t="s">
        <v>0</v>
      </c>
      <c r="C11" s="27"/>
      <c r="D11" s="27"/>
      <c r="E11" s="27"/>
      <c r="F11" s="27"/>
      <c r="G11" s="27"/>
      <c r="H11" s="2"/>
      <c r="I11" s="9">
        <v>870474.64</v>
      </c>
    </row>
    <row r="12" spans="1:9" ht="15.75" x14ac:dyDescent="0.25">
      <c r="A12" s="27" t="s">
        <v>1</v>
      </c>
      <c r="B12" s="27"/>
      <c r="C12" s="27"/>
      <c r="D12" s="27"/>
      <c r="E12" s="27"/>
      <c r="F12" s="27"/>
      <c r="G12" s="27"/>
      <c r="H12" s="27"/>
      <c r="I12" s="27"/>
    </row>
    <row r="13" spans="1:9" ht="31.5" x14ac:dyDescent="0.25">
      <c r="A13" s="7"/>
      <c r="B13" s="33" t="s">
        <v>13</v>
      </c>
      <c r="C13" s="33"/>
      <c r="D13" s="33"/>
      <c r="E13" s="33"/>
      <c r="F13" s="33"/>
      <c r="G13" s="33"/>
      <c r="H13" s="2" t="s">
        <v>22</v>
      </c>
      <c r="I13" s="2" t="s">
        <v>17</v>
      </c>
    </row>
    <row r="14" spans="1:9" ht="33" customHeight="1" x14ac:dyDescent="0.25">
      <c r="A14" s="2">
        <v>1</v>
      </c>
      <c r="B14" s="27" t="s">
        <v>45</v>
      </c>
      <c r="C14" s="27"/>
      <c r="D14" s="27"/>
      <c r="E14" s="27"/>
      <c r="F14" s="27"/>
      <c r="G14" s="27"/>
      <c r="H14" s="2" t="s">
        <v>23</v>
      </c>
      <c r="I14" s="3">
        <f>12*7750</f>
        <v>93000</v>
      </c>
    </row>
    <row r="15" spans="1:9" ht="15.75" x14ac:dyDescent="0.25">
      <c r="A15" s="2">
        <v>2</v>
      </c>
      <c r="B15" s="27" t="s">
        <v>2</v>
      </c>
      <c r="C15" s="27"/>
      <c r="D15" s="27"/>
      <c r="E15" s="27"/>
      <c r="F15" s="27"/>
      <c r="G15" s="27"/>
      <c r="H15" s="2" t="s">
        <v>47</v>
      </c>
      <c r="I15" s="3">
        <f>12*5250</f>
        <v>63000</v>
      </c>
    </row>
    <row r="16" spans="1:9" ht="15.75" x14ac:dyDescent="0.25">
      <c r="A16" s="2">
        <v>3</v>
      </c>
      <c r="B16" s="27" t="s">
        <v>3</v>
      </c>
      <c r="C16" s="27"/>
      <c r="D16" s="27"/>
      <c r="E16" s="27"/>
      <c r="F16" s="27"/>
      <c r="G16" s="27"/>
      <c r="H16" s="2"/>
      <c r="I16" s="3">
        <v>3231</v>
      </c>
    </row>
    <row r="17" spans="1:9" ht="47.25" x14ac:dyDescent="0.25">
      <c r="A17" s="2">
        <v>4</v>
      </c>
      <c r="B17" s="27" t="s">
        <v>4</v>
      </c>
      <c r="C17" s="27"/>
      <c r="D17" s="27"/>
      <c r="E17" s="27"/>
      <c r="F17" s="27"/>
      <c r="G17" s="27"/>
      <c r="H17" s="2" t="s">
        <v>24</v>
      </c>
      <c r="I17" s="3">
        <v>31225.3</v>
      </c>
    </row>
    <row r="18" spans="1:9" ht="15.75" x14ac:dyDescent="0.25">
      <c r="A18" s="2">
        <v>5</v>
      </c>
      <c r="B18" s="27" t="s">
        <v>5</v>
      </c>
      <c r="C18" s="27"/>
      <c r="D18" s="27"/>
      <c r="E18" s="27"/>
      <c r="F18" s="27"/>
      <c r="G18" s="27"/>
      <c r="H18" s="2"/>
      <c r="I18" s="3">
        <f>D7*0.8*12</f>
        <v>58877.760000000009</v>
      </c>
    </row>
    <row r="19" spans="1:9" ht="15.75" x14ac:dyDescent="0.25">
      <c r="A19" s="2">
        <v>6</v>
      </c>
      <c r="B19" s="27" t="s">
        <v>6</v>
      </c>
      <c r="C19" s="27"/>
      <c r="D19" s="27"/>
      <c r="E19" s="27"/>
      <c r="F19" s="27"/>
      <c r="G19" s="27"/>
      <c r="H19" s="2"/>
      <c r="I19" s="2">
        <v>92522</v>
      </c>
    </row>
    <row r="20" spans="1:9" ht="38.25" customHeight="1" x14ac:dyDescent="0.25">
      <c r="A20" s="2">
        <v>7</v>
      </c>
      <c r="B20" s="27" t="s">
        <v>7</v>
      </c>
      <c r="C20" s="27"/>
      <c r="D20" s="27"/>
      <c r="E20" s="27"/>
      <c r="F20" s="27"/>
      <c r="G20" s="27"/>
      <c r="H20" s="2"/>
      <c r="I20" s="3">
        <f>D7*0.5*12</f>
        <v>36798.600000000006</v>
      </c>
    </row>
    <row r="21" spans="1:9" ht="76.5" customHeight="1" x14ac:dyDescent="0.25">
      <c r="A21" s="2">
        <v>8</v>
      </c>
      <c r="B21" s="27" t="s">
        <v>25</v>
      </c>
      <c r="C21" s="27"/>
      <c r="D21" s="27"/>
      <c r="E21" s="27"/>
      <c r="F21" s="27"/>
      <c r="G21" s="27"/>
      <c r="H21" s="2"/>
      <c r="I21" s="3">
        <f>D7*0.91*12</f>
        <v>66973.452000000005</v>
      </c>
    </row>
    <row r="22" spans="1:9" ht="15.75" x14ac:dyDescent="0.25">
      <c r="A22" s="2">
        <v>9</v>
      </c>
      <c r="B22" s="27" t="s">
        <v>37</v>
      </c>
      <c r="C22" s="27"/>
      <c r="D22" s="27"/>
      <c r="E22" s="27"/>
      <c r="F22" s="27"/>
      <c r="G22" s="27"/>
      <c r="H22" s="2" t="s">
        <v>54</v>
      </c>
      <c r="I22" s="3">
        <f>2*1300</f>
        <v>2600</v>
      </c>
    </row>
    <row r="23" spans="1:9" ht="28.5" customHeight="1" x14ac:dyDescent="0.25">
      <c r="A23" s="2">
        <v>10</v>
      </c>
      <c r="B23" s="27" t="s">
        <v>8</v>
      </c>
      <c r="C23" s="27"/>
      <c r="D23" s="27"/>
      <c r="E23" s="27"/>
      <c r="F23" s="27"/>
      <c r="G23" s="27"/>
      <c r="H23" s="2" t="s">
        <v>29</v>
      </c>
      <c r="I23" s="3">
        <v>9125</v>
      </c>
    </row>
    <row r="24" spans="1:9" ht="15.75" x14ac:dyDescent="0.25">
      <c r="A24" s="2">
        <v>11</v>
      </c>
      <c r="B24" s="27" t="s">
        <v>20</v>
      </c>
      <c r="C24" s="27"/>
      <c r="D24" s="27"/>
      <c r="E24" s="27"/>
      <c r="F24" s="27"/>
      <c r="G24" s="27"/>
      <c r="H24" s="2" t="s">
        <v>26</v>
      </c>
      <c r="I24" s="3">
        <f>(5300)*3*12</f>
        <v>190800</v>
      </c>
    </row>
    <row r="25" spans="1:9" ht="15.75" x14ac:dyDescent="0.25">
      <c r="A25" s="15">
        <v>12</v>
      </c>
      <c r="B25" s="29" t="s">
        <v>43</v>
      </c>
      <c r="C25" s="30"/>
      <c r="D25" s="30"/>
      <c r="E25" s="30"/>
      <c r="F25" s="30"/>
      <c r="G25" s="31"/>
      <c r="H25" s="14" t="s">
        <v>44</v>
      </c>
      <c r="I25" s="3">
        <f>6000*3</f>
        <v>18000</v>
      </c>
    </row>
    <row r="26" spans="1:9" ht="15.75" x14ac:dyDescent="0.25">
      <c r="A26" s="15">
        <v>13</v>
      </c>
      <c r="B26" s="27" t="s">
        <v>50</v>
      </c>
      <c r="C26" s="27"/>
      <c r="D26" s="27"/>
      <c r="E26" s="27"/>
      <c r="F26" s="27"/>
      <c r="G26" s="27"/>
      <c r="H26" s="4" t="s">
        <v>51</v>
      </c>
      <c r="I26" s="2">
        <v>3125</v>
      </c>
    </row>
    <row r="27" spans="1:9" ht="15.75" x14ac:dyDescent="0.25">
      <c r="A27" s="16">
        <v>14</v>
      </c>
      <c r="B27" s="29" t="s">
        <v>36</v>
      </c>
      <c r="C27" s="30"/>
      <c r="D27" s="30"/>
      <c r="E27" s="30"/>
      <c r="F27" s="30"/>
      <c r="G27" s="31"/>
      <c r="H27" s="2"/>
      <c r="I27" s="3">
        <v>2300</v>
      </c>
    </row>
    <row r="28" spans="1:9" ht="37.5" customHeight="1" x14ac:dyDescent="0.25">
      <c r="A28" s="16">
        <v>15</v>
      </c>
      <c r="B28" s="29" t="s">
        <v>41</v>
      </c>
      <c r="C28" s="30"/>
      <c r="D28" s="30"/>
      <c r="E28" s="30"/>
      <c r="F28" s="30"/>
      <c r="G28" s="31"/>
      <c r="H28" s="16" t="s">
        <v>42</v>
      </c>
      <c r="I28" s="3">
        <f>600*12*2</f>
        <v>14400</v>
      </c>
    </row>
    <row r="29" spans="1:9" ht="15.75" x14ac:dyDescent="0.25">
      <c r="A29" s="16">
        <v>16</v>
      </c>
      <c r="B29" s="27" t="s">
        <v>48</v>
      </c>
      <c r="C29" s="27"/>
      <c r="D29" s="27"/>
      <c r="E29" s="27"/>
      <c r="F29" s="27"/>
      <c r="G29" s="27"/>
      <c r="H29" s="2" t="s">
        <v>40</v>
      </c>
      <c r="I29" s="3">
        <f>319.5+(319.5*(1/3))*2</f>
        <v>532.5</v>
      </c>
    </row>
    <row r="30" spans="1:9" ht="15.75" x14ac:dyDescent="0.25">
      <c r="A30" s="16">
        <v>18</v>
      </c>
      <c r="B30" s="27" t="s">
        <v>28</v>
      </c>
      <c r="C30" s="27"/>
      <c r="D30" s="27"/>
      <c r="E30" s="27"/>
      <c r="F30" s="27"/>
      <c r="G30" s="27"/>
      <c r="H30" s="16"/>
      <c r="I30" s="3">
        <v>1370</v>
      </c>
    </row>
    <row r="31" spans="1:9" ht="15.75" x14ac:dyDescent="0.25">
      <c r="A31" s="24"/>
      <c r="B31" s="35" t="s">
        <v>63</v>
      </c>
      <c r="C31" s="35"/>
      <c r="D31" s="35"/>
      <c r="E31" s="35"/>
      <c r="F31" s="35"/>
      <c r="G31" s="35"/>
      <c r="H31" s="25" t="s">
        <v>64</v>
      </c>
      <c r="I31" s="3">
        <f>92000*2</f>
        <v>184000</v>
      </c>
    </row>
    <row r="32" spans="1:9" ht="31.5" customHeight="1" x14ac:dyDescent="0.25">
      <c r="A32" s="16">
        <v>19</v>
      </c>
      <c r="B32" s="29" t="s">
        <v>57</v>
      </c>
      <c r="C32" s="30"/>
      <c r="D32" s="30"/>
      <c r="E32" s="30"/>
      <c r="F32" s="30"/>
      <c r="G32" s="31"/>
      <c r="H32" s="16"/>
      <c r="I32" s="3">
        <v>7100.3</v>
      </c>
    </row>
    <row r="33" spans="1:9" ht="15.75" x14ac:dyDescent="0.25">
      <c r="A33" s="16">
        <v>20</v>
      </c>
      <c r="B33" s="27" t="s">
        <v>27</v>
      </c>
      <c r="C33" s="27"/>
      <c r="D33" s="27"/>
      <c r="E33" s="27"/>
      <c r="F33" s="27"/>
      <c r="G33" s="27"/>
      <c r="H33" s="2"/>
      <c r="I33" s="3">
        <f>SUM(I14:I32)*0.1</f>
        <v>87898.09120000001</v>
      </c>
    </row>
    <row r="34" spans="1:9" ht="15.75" x14ac:dyDescent="0.25">
      <c r="A34" s="16">
        <v>21</v>
      </c>
      <c r="B34" s="27" t="s">
        <v>9</v>
      </c>
      <c r="C34" s="27"/>
      <c r="D34" s="27"/>
      <c r="E34" s="27"/>
      <c r="F34" s="27"/>
      <c r="G34" s="27"/>
      <c r="H34" s="2"/>
      <c r="I34" s="9">
        <f>SUM(I14:I33)</f>
        <v>966879.00320000004</v>
      </c>
    </row>
    <row r="35" spans="1:9" ht="26.25" customHeight="1" x14ac:dyDescent="0.25">
      <c r="A35" s="10"/>
      <c r="B35" s="28" t="s">
        <v>55</v>
      </c>
      <c r="C35" s="28"/>
      <c r="D35" s="28"/>
      <c r="E35" s="28"/>
      <c r="F35" s="28"/>
      <c r="G35" s="28"/>
      <c r="H35" s="10"/>
      <c r="I35" s="9">
        <f>I11-I34+I9</f>
        <v>-11766.097600000096</v>
      </c>
    </row>
    <row r="36" spans="1:9" ht="15.75" x14ac:dyDescent="0.25">
      <c r="A36" s="27" t="s">
        <v>16</v>
      </c>
      <c r="B36" s="27"/>
      <c r="C36" s="27"/>
      <c r="D36" s="39"/>
      <c r="E36" s="39"/>
      <c r="F36" s="39"/>
      <c r="G36" s="39"/>
      <c r="H36" s="39"/>
      <c r="I36" s="39"/>
    </row>
    <row r="37" spans="1:9" ht="15.75" x14ac:dyDescent="0.25">
      <c r="A37" s="20"/>
      <c r="B37" s="29" t="s">
        <v>62</v>
      </c>
      <c r="C37" s="30"/>
      <c r="D37" s="30"/>
      <c r="E37" s="30"/>
      <c r="F37" s="30"/>
      <c r="G37" s="31"/>
      <c r="H37" s="21"/>
      <c r="I37" s="22">
        <v>-329692.31500000006</v>
      </c>
    </row>
    <row r="38" spans="1:9" ht="15.75" x14ac:dyDescent="0.25">
      <c r="A38" s="2"/>
      <c r="B38" s="27" t="s">
        <v>10</v>
      </c>
      <c r="C38" s="27"/>
      <c r="D38" s="27"/>
      <c r="E38" s="27"/>
      <c r="F38" s="27"/>
      <c r="G38" s="27"/>
      <c r="H38" s="2"/>
      <c r="I38" s="9">
        <v>305438.81</v>
      </c>
    </row>
    <row r="39" spans="1:9" ht="15.75" x14ac:dyDescent="0.25">
      <c r="A39" s="2"/>
      <c r="B39" s="27" t="s">
        <v>11</v>
      </c>
      <c r="C39" s="27"/>
      <c r="D39" s="27"/>
      <c r="E39" s="27"/>
      <c r="F39" s="27"/>
      <c r="G39" s="27"/>
      <c r="H39" s="2"/>
      <c r="I39" s="9">
        <v>273797</v>
      </c>
    </row>
    <row r="40" spans="1:9" ht="15.75" x14ac:dyDescent="0.25">
      <c r="A40" s="27" t="s">
        <v>1</v>
      </c>
      <c r="B40" s="27"/>
      <c r="C40" s="27"/>
      <c r="D40" s="27"/>
      <c r="E40" s="27"/>
      <c r="F40" s="27"/>
      <c r="G40" s="27"/>
      <c r="H40" s="27"/>
      <c r="I40" s="27"/>
    </row>
    <row r="41" spans="1:9" ht="28.5" customHeight="1" x14ac:dyDescent="0.25">
      <c r="A41" s="7"/>
      <c r="B41" s="33" t="s">
        <v>13</v>
      </c>
      <c r="C41" s="33"/>
      <c r="D41" s="33"/>
      <c r="E41" s="33"/>
      <c r="F41" s="33"/>
      <c r="G41" s="33"/>
      <c r="H41" s="2" t="s">
        <v>14</v>
      </c>
      <c r="I41" s="2" t="s">
        <v>17</v>
      </c>
    </row>
    <row r="42" spans="1:9" ht="16.5" customHeight="1" x14ac:dyDescent="0.25">
      <c r="A42" s="23">
        <v>1</v>
      </c>
      <c r="B42" s="35" t="s">
        <v>21</v>
      </c>
      <c r="C42" s="35"/>
      <c r="D42" s="35"/>
      <c r="E42" s="35"/>
      <c r="F42" s="35"/>
      <c r="G42" s="35"/>
      <c r="H42" s="2" t="s">
        <v>58</v>
      </c>
      <c r="I42" s="3">
        <f>((2375*2)+1117)</f>
        <v>5867</v>
      </c>
    </row>
    <row r="43" spans="1:9" ht="31.5" customHeight="1" x14ac:dyDescent="0.25">
      <c r="A43" s="25">
        <v>2</v>
      </c>
      <c r="B43" s="35" t="s">
        <v>49</v>
      </c>
      <c r="C43" s="35"/>
      <c r="D43" s="35"/>
      <c r="E43" s="35"/>
      <c r="F43" s="35"/>
      <c r="G43" s="35"/>
      <c r="H43" s="2"/>
      <c r="I43" s="3">
        <v>1123.5999999999999</v>
      </c>
    </row>
    <row r="44" spans="1:9" ht="48.75" customHeight="1" x14ac:dyDescent="0.25">
      <c r="A44" s="25">
        <v>3</v>
      </c>
      <c r="B44" s="36" t="s">
        <v>59</v>
      </c>
      <c r="C44" s="37"/>
      <c r="D44" s="37"/>
      <c r="E44" s="37"/>
      <c r="F44" s="37"/>
      <c r="G44" s="38"/>
      <c r="H44" s="18" t="s">
        <v>66</v>
      </c>
      <c r="I44" s="19">
        <v>4325</v>
      </c>
    </row>
    <row r="45" spans="1:9" ht="46.5" customHeight="1" x14ac:dyDescent="0.25">
      <c r="A45" s="25">
        <v>4</v>
      </c>
      <c r="B45" s="34" t="s">
        <v>18</v>
      </c>
      <c r="C45" s="34"/>
      <c r="D45" s="34"/>
      <c r="E45" s="34"/>
      <c r="F45" s="34"/>
      <c r="G45" s="34"/>
      <c r="H45" s="2" t="s">
        <v>65</v>
      </c>
      <c r="I45" s="3">
        <f>31.5*320</f>
        <v>10080</v>
      </c>
    </row>
    <row r="46" spans="1:9" ht="35.25" customHeight="1" x14ac:dyDescent="0.25">
      <c r="A46" s="25">
        <v>5</v>
      </c>
      <c r="B46" s="27" t="s">
        <v>30</v>
      </c>
      <c r="C46" s="27"/>
      <c r="D46" s="27"/>
      <c r="E46" s="27"/>
      <c r="F46" s="27"/>
      <c r="G46" s="27"/>
      <c r="H46" s="2" t="s">
        <v>52</v>
      </c>
      <c r="I46" s="3">
        <f>3720*2</f>
        <v>7440</v>
      </c>
    </row>
    <row r="47" spans="1:9" ht="32.25" customHeight="1" x14ac:dyDescent="0.25">
      <c r="A47" s="25">
        <v>6</v>
      </c>
      <c r="B47" s="29" t="s">
        <v>38</v>
      </c>
      <c r="C47" s="30"/>
      <c r="D47" s="30"/>
      <c r="E47" s="30"/>
      <c r="F47" s="30"/>
      <c r="G47" s="31"/>
      <c r="H47" s="2" t="s">
        <v>39</v>
      </c>
      <c r="I47" s="3">
        <f>67*11</f>
        <v>737</v>
      </c>
    </row>
    <row r="48" spans="1:9" ht="32.25" customHeight="1" x14ac:dyDescent="0.25">
      <c r="A48" s="25">
        <v>7</v>
      </c>
      <c r="B48" s="29" t="s">
        <v>67</v>
      </c>
      <c r="C48" s="30"/>
      <c r="D48" s="30"/>
      <c r="E48" s="30"/>
      <c r="F48" s="30"/>
      <c r="G48" s="31"/>
      <c r="H48" s="16" t="s">
        <v>68</v>
      </c>
      <c r="I48" s="3">
        <v>5787</v>
      </c>
    </row>
    <row r="49" spans="1:9" ht="32.25" customHeight="1" x14ac:dyDescent="0.25">
      <c r="A49" s="25">
        <v>8</v>
      </c>
      <c r="B49" s="50" t="s">
        <v>69</v>
      </c>
      <c r="C49" s="51"/>
      <c r="D49" s="51"/>
      <c r="E49" s="51"/>
      <c r="F49" s="51"/>
      <c r="G49" s="52"/>
      <c r="H49" s="16" t="s">
        <v>70</v>
      </c>
      <c r="I49" s="3">
        <f>200*13*2</f>
        <v>5200</v>
      </c>
    </row>
    <row r="50" spans="1:9" ht="15.75" x14ac:dyDescent="0.25">
      <c r="A50" s="25">
        <v>9</v>
      </c>
      <c r="B50" s="27" t="s">
        <v>27</v>
      </c>
      <c r="C50" s="27"/>
      <c r="D50" s="27"/>
      <c r="E50" s="27"/>
      <c r="F50" s="27"/>
      <c r="G50" s="27"/>
      <c r="H50" s="2"/>
      <c r="I50" s="5">
        <f>SUM(I42:I49)*0.1</f>
        <v>4055.96</v>
      </c>
    </row>
    <row r="51" spans="1:9" ht="15.75" x14ac:dyDescent="0.25">
      <c r="A51" s="25">
        <v>10</v>
      </c>
      <c r="B51" s="27" t="s">
        <v>19</v>
      </c>
      <c r="C51" s="27"/>
      <c r="D51" s="27"/>
      <c r="E51" s="27"/>
      <c r="F51" s="27"/>
      <c r="G51" s="27"/>
      <c r="H51" s="4"/>
      <c r="I51" s="6">
        <f>SUM(I42:I50)</f>
        <v>44615.56</v>
      </c>
    </row>
    <row r="52" spans="1:9" ht="45" customHeight="1" x14ac:dyDescent="0.25">
      <c r="A52" s="23"/>
      <c r="B52" s="33" t="s">
        <v>56</v>
      </c>
      <c r="C52" s="33"/>
      <c r="D52" s="33"/>
      <c r="E52" s="33"/>
      <c r="F52" s="33"/>
      <c r="G52" s="33"/>
      <c r="H52" s="4"/>
      <c r="I52" s="6">
        <f>I39-I51+I37</f>
        <v>-100510.87500000006</v>
      </c>
    </row>
    <row r="53" spans="1:9" ht="15.75" x14ac:dyDescent="0.25">
      <c r="A53" s="1"/>
      <c r="B53" s="42"/>
      <c r="C53" s="42"/>
      <c r="D53" s="42"/>
      <c r="E53" s="42"/>
      <c r="F53" s="42"/>
      <c r="G53" s="42"/>
      <c r="H53" s="1"/>
      <c r="I53" s="1"/>
    </row>
    <row r="54" spans="1:9" ht="15.75" x14ac:dyDescent="0.25">
      <c r="A54" s="43" t="s">
        <v>33</v>
      </c>
      <c r="B54" s="44"/>
      <c r="C54" s="44"/>
      <c r="D54" s="44"/>
      <c r="E54" s="44"/>
      <c r="F54" s="44"/>
      <c r="G54" s="44"/>
      <c r="H54" s="32"/>
      <c r="I54" s="32"/>
    </row>
    <row r="55" spans="1:9" ht="15.75" x14ac:dyDescent="0.25">
      <c r="A55" s="40" t="s">
        <v>12</v>
      </c>
      <c r="B55" s="41"/>
      <c r="C55" s="41"/>
      <c r="D55" s="41"/>
      <c r="E55" s="41"/>
      <c r="F55" s="41"/>
      <c r="G55" s="41"/>
      <c r="H55" s="1" t="s">
        <v>34</v>
      </c>
      <c r="I55" s="1"/>
    </row>
  </sheetData>
  <mergeCells count="54">
    <mergeCell ref="B32:G32"/>
    <mergeCell ref="H1:I3"/>
    <mergeCell ref="A2:C2"/>
    <mergeCell ref="A3:C3"/>
    <mergeCell ref="B26:G26"/>
    <mergeCell ref="B24:G24"/>
    <mergeCell ref="A12:I12"/>
    <mergeCell ref="B14:G14"/>
    <mergeCell ref="B15:G15"/>
    <mergeCell ref="B16:G16"/>
    <mergeCell ref="B17:G17"/>
    <mergeCell ref="B13:G13"/>
    <mergeCell ref="A4:I6"/>
    <mergeCell ref="B31:G31"/>
    <mergeCell ref="A8:I8"/>
    <mergeCell ref="B10:G10"/>
    <mergeCell ref="A36:I36"/>
    <mergeCell ref="B38:G38"/>
    <mergeCell ref="B11:G11"/>
    <mergeCell ref="A55:G55"/>
    <mergeCell ref="B51:G51"/>
    <mergeCell ref="B52:G52"/>
    <mergeCell ref="B53:G53"/>
    <mergeCell ref="A54:G54"/>
    <mergeCell ref="B47:G47"/>
    <mergeCell ref="B50:G50"/>
    <mergeCell ref="B39:G39"/>
    <mergeCell ref="A40:I40"/>
    <mergeCell ref="B48:G48"/>
    <mergeCell ref="B46:G46"/>
    <mergeCell ref="B37:G37"/>
    <mergeCell ref="H54:I54"/>
    <mergeCell ref="B41:G41"/>
    <mergeCell ref="B45:G45"/>
    <mergeCell ref="B42:G42"/>
    <mergeCell ref="B43:G43"/>
    <mergeCell ref="B44:G44"/>
    <mergeCell ref="B49:G49"/>
    <mergeCell ref="A7:C7"/>
    <mergeCell ref="B18:G18"/>
    <mergeCell ref="B34:G34"/>
    <mergeCell ref="B35:G35"/>
    <mergeCell ref="B30:G30"/>
    <mergeCell ref="B19:G19"/>
    <mergeCell ref="B20:G20"/>
    <mergeCell ref="B21:G21"/>
    <mergeCell ref="B22:G22"/>
    <mergeCell ref="B23:G23"/>
    <mergeCell ref="B29:G29"/>
    <mergeCell ref="B33:G33"/>
    <mergeCell ref="B27:G27"/>
    <mergeCell ref="B28:G28"/>
    <mergeCell ref="B25:G25"/>
    <mergeCell ref="B9:G9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2016-04-19T03:35:34Z</dcterms:modified>
</cp:coreProperties>
</file>