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отчеты\2014\"/>
    </mc:Choice>
  </mc:AlternateContent>
  <bookViews>
    <workbookView xWindow="240" yWindow="300" windowWidth="20115" windowHeight="826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I43" i="1" l="1"/>
  <c r="I50" i="1" l="1"/>
  <c r="I51" i="1" l="1"/>
  <c r="I29" i="1"/>
  <c r="I20" i="1"/>
  <c r="I19" i="1"/>
  <c r="I17" i="1"/>
  <c r="I16" i="1"/>
  <c r="I15" i="1"/>
  <c r="I38" i="1" l="1"/>
  <c r="I12" i="1" l="1"/>
  <c r="I52" i="1" l="1"/>
  <c r="I23" i="1" l="1"/>
  <c r="I31" i="1" s="1"/>
  <c r="I49" i="1" l="1"/>
  <c r="I48" i="1" l="1"/>
  <c r="I53" i="1" s="1"/>
  <c r="I54" i="1" l="1"/>
  <c r="I55" i="1" s="1"/>
  <c r="I32" i="1" l="1"/>
  <c r="I33" i="1" s="1"/>
</calcChain>
</file>

<file path=xl/sharedStrings.xml><?xml version="1.0" encoding="utf-8"?>
<sst xmlns="http://schemas.openxmlformats.org/spreadsheetml/2006/main" count="73" uniqueCount="66">
  <si>
    <t>Начислено по статье "Содержание"</t>
  </si>
  <si>
    <t>Оплачено по статье "Содержание"</t>
  </si>
  <si>
    <t>Переплата (долг) по статье "Содержание"</t>
  </si>
  <si>
    <t>Расходы</t>
  </si>
  <si>
    <t>Уборка лестничных клеток</t>
  </si>
  <si>
    <t>Уборка помещения подвала от мусора и фикалий</t>
  </si>
  <si>
    <t>Освещение мест общего пользования</t>
  </si>
  <si>
    <t>Аварийно-диспетчерская служба</t>
  </si>
  <si>
    <t>Вывоз твердых бытовых отходов</t>
  </si>
  <si>
    <t>Обеспечение работоспособности внутридомовых систем электроснабжения и электрооборудования</t>
  </si>
  <si>
    <t>Дезинсекция подвальных помещений и мусоропровдов</t>
  </si>
  <si>
    <t>Итого расходы по статье "Содержание"</t>
  </si>
  <si>
    <t>Начислено по статье "Текущий ремонт"</t>
  </si>
  <si>
    <t>Оплачено по статье "Текущий ремонт"</t>
  </si>
  <si>
    <t>Переплата (долг) по статье "Текущий ремонт"</t>
  </si>
  <si>
    <t>ООО "УК "Прибайкальская"</t>
  </si>
  <si>
    <t>Покраска подъездного козырька</t>
  </si>
  <si>
    <t>Замена кранов системы ГВС, отопления</t>
  </si>
  <si>
    <t>Наименование работ и услуг</t>
  </si>
  <si>
    <t>Объем</t>
  </si>
  <si>
    <t>Содержание</t>
  </si>
  <si>
    <t xml:space="preserve"> Текущий ремонт</t>
  </si>
  <si>
    <t>Вызов спец.автомобиля для прочистки канализации</t>
  </si>
  <si>
    <t>Стоимость, руб.</t>
  </si>
  <si>
    <t>Монтаж теплоизоляции трубопроводов систем водоснабжения, отопления</t>
  </si>
  <si>
    <t>Ремонт межпанельных швов</t>
  </si>
  <si>
    <t>Итого расходы по статье "Текущий ремонт"</t>
  </si>
  <si>
    <t>600 руб. в месяц</t>
  </si>
  <si>
    <t>Утверждаю                         генеральный директор                               ООО "УК "Прибайкальская"                                                               Н. Н. Орленко</t>
  </si>
  <si>
    <t xml:space="preserve">Согласовано:  </t>
  </si>
  <si>
    <t>Совет МКД</t>
  </si>
  <si>
    <t>2550 руб./мес</t>
  </si>
  <si>
    <t>1045 руб./мес</t>
  </si>
  <si>
    <t>Уборка снега скозырьков</t>
  </si>
  <si>
    <t>Посыпка пешеходных дорожек отсевом</t>
  </si>
  <si>
    <t>Уборка мусора в чердачном помещении и крыше</t>
  </si>
  <si>
    <t>Вознаграждение управляющей организации (10%)</t>
  </si>
  <si>
    <t>Подготовка и сдача теплового пункта</t>
  </si>
  <si>
    <t>Промывка системы отопления</t>
  </si>
  <si>
    <t>Утепление чердачных иподвальных помещений</t>
  </si>
  <si>
    <t>9шт., 67руб./шт.</t>
  </si>
  <si>
    <t>1шт. 2 раза по 1875руб.</t>
  </si>
  <si>
    <t>Содержание придомовой территорории с обслуживанием мусоропроводов</t>
  </si>
  <si>
    <t>2 раза в год</t>
  </si>
  <si>
    <t xml:space="preserve"> 1 раз в год</t>
  </si>
  <si>
    <t>Биллинг прибора учета тепловой энергии</t>
  </si>
  <si>
    <t>по договору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</si>
  <si>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</si>
  <si>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Главный инженер</t>
  </si>
  <si>
    <t>И. О. Белкин</t>
  </si>
  <si>
    <t>м2</t>
  </si>
  <si>
    <t>Жилая площадь</t>
  </si>
  <si>
    <t>Скашивание травы</t>
  </si>
  <si>
    <t>Прочие расходы (канц. товары и т. д.)</t>
  </si>
  <si>
    <r>
      <t>Отчет                                                                                                                                                      о поступлении и использовании денежных средств ООО"УК "Прибайкальская" по содержанию и текущему ремонту многоквартирного дома мкр. Университетский, 42        с 01.01.2014г. по 31.12.14г. (</t>
    </r>
    <r>
      <rPr>
        <b/>
        <u/>
        <sz val="14"/>
        <color theme="1"/>
        <rFont val="Times New Roman"/>
        <family val="1"/>
        <charset val="204"/>
      </rPr>
      <t>12 месяцев</t>
    </r>
    <r>
      <rPr>
        <sz val="14"/>
        <color theme="1"/>
        <rFont val="Times New Roman"/>
        <family val="1"/>
        <charset val="204"/>
      </rPr>
      <t>)</t>
    </r>
  </si>
  <si>
    <t>Остаток средств на 31.12.2013</t>
  </si>
  <si>
    <t xml:space="preserve">Замена вводного трубопровода ХВС </t>
  </si>
  <si>
    <t>кв. 30-7.5 п. м.</t>
  </si>
  <si>
    <t xml:space="preserve">Установка общедомового прибора учета ХВС </t>
  </si>
  <si>
    <t>Установка светодидодных светильников в подъезде</t>
  </si>
  <si>
    <t>10 шт</t>
  </si>
  <si>
    <t>Замена автоматов электроснабжения</t>
  </si>
  <si>
    <t>40А 4шт.</t>
  </si>
  <si>
    <t>5 п.м., 138,25 руб./п.м.</t>
  </si>
  <si>
    <t xml:space="preserve">d=20мм 2шт, d=25мм 1шт    d=15мм 1 шт   </t>
  </si>
  <si>
    <t>Остаток средств на конец периода с учетом остатка за 2013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</si>
</sst>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7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64" fontId="4" fillId="3" borderId="1" xfId="0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tabSelected="1" view="pageLayout" topLeftCell="A10" zoomScaleNormal="100" workbookViewId="0">
      <selection activeCell="I22" sqref="I22"/>
    </sheetView>
  </sheetViews>
  <sheetFormatPr defaultRowHeight="15" x14ac:dyDescent="0.25"/>
  <cols>
    <col min="5" max="5" width="9.5703125" bestFit="1" customWidth="1"/>
    <col min="7" max="7" width="8.7109375" customWidth="1"/>
    <col min="8" max="8" width="19.28515625" customWidth="1"/>
    <col min="9" max="9" width="14.42578125" customWidth="1"/>
  </cols>
  <sheetData>
    <row r="1" spans="1:9" ht="15" customHeight="1" x14ac:dyDescent="0.25">
      <c r="A1" s="4"/>
      <c r="B1" s="4"/>
      <c r="C1" s="4"/>
      <c r="D1" s="4"/>
      <c r="E1" s="4"/>
      <c r="F1" s="4"/>
      <c r="G1" s="4"/>
      <c r="H1" s="32" t="s">
        <v>28</v>
      </c>
      <c r="I1" s="33"/>
    </row>
    <row r="2" spans="1:9" ht="15" customHeight="1" x14ac:dyDescent="0.25">
      <c r="A2" s="34" t="s">
        <v>29</v>
      </c>
      <c r="B2" s="35"/>
      <c r="C2" s="35"/>
      <c r="D2" s="4"/>
      <c r="E2" s="5"/>
      <c r="F2" s="4"/>
      <c r="G2" s="4"/>
      <c r="H2" s="33"/>
      <c r="I2" s="33"/>
    </row>
    <row r="3" spans="1:9" ht="34.5" customHeight="1" x14ac:dyDescent="0.25">
      <c r="A3" s="36" t="s">
        <v>30</v>
      </c>
      <c r="B3" s="36"/>
      <c r="C3" s="36"/>
      <c r="D3" s="4"/>
      <c r="E3" s="4"/>
      <c r="F3" s="4"/>
      <c r="G3" s="4"/>
      <c r="H3" s="33"/>
      <c r="I3" s="33"/>
    </row>
    <row r="4" spans="1:9" ht="27.75" customHeight="1" x14ac:dyDescent="0.25">
      <c r="A4" s="37" t="s">
        <v>54</v>
      </c>
      <c r="B4" s="37"/>
      <c r="C4" s="37"/>
      <c r="D4" s="37"/>
      <c r="E4" s="37"/>
      <c r="F4" s="37"/>
      <c r="G4" s="37"/>
      <c r="H4" s="37"/>
      <c r="I4" s="37"/>
    </row>
    <row r="5" spans="1:9" ht="27.75" customHeight="1" x14ac:dyDescent="0.25">
      <c r="A5" s="37"/>
      <c r="B5" s="37"/>
      <c r="C5" s="37"/>
      <c r="D5" s="37"/>
      <c r="E5" s="37"/>
      <c r="F5" s="37"/>
      <c r="G5" s="37"/>
      <c r="H5" s="37"/>
      <c r="I5" s="37"/>
    </row>
    <row r="6" spans="1:9" ht="27.75" customHeight="1" x14ac:dyDescent="0.25">
      <c r="A6" s="37"/>
      <c r="B6" s="37"/>
      <c r="C6" s="37"/>
      <c r="D6" s="37"/>
      <c r="E6" s="37"/>
      <c r="F6" s="37"/>
      <c r="G6" s="37"/>
      <c r="H6" s="37"/>
      <c r="I6" s="37"/>
    </row>
    <row r="7" spans="1:9" ht="27.75" customHeight="1" x14ac:dyDescent="0.25">
      <c r="A7" s="38" t="s">
        <v>51</v>
      </c>
      <c r="B7" s="38"/>
      <c r="C7" s="38"/>
      <c r="D7" s="6">
        <v>968.4</v>
      </c>
      <c r="E7" s="15" t="s">
        <v>50</v>
      </c>
      <c r="F7" s="7"/>
      <c r="G7" s="7"/>
      <c r="H7" s="7"/>
      <c r="I7" s="7"/>
    </row>
    <row r="8" spans="1:9" ht="27.75" customHeight="1" x14ac:dyDescent="0.25">
      <c r="A8" s="23" t="s">
        <v>20</v>
      </c>
      <c r="B8" s="23"/>
      <c r="C8" s="23"/>
      <c r="D8" s="24"/>
      <c r="E8" s="24"/>
      <c r="F8" s="24"/>
      <c r="G8" s="24"/>
      <c r="H8" s="24"/>
      <c r="I8" s="24"/>
    </row>
    <row r="9" spans="1:9" ht="27.75" customHeight="1" x14ac:dyDescent="0.25">
      <c r="A9" s="17"/>
      <c r="B9" s="25" t="s">
        <v>55</v>
      </c>
      <c r="C9" s="26"/>
      <c r="D9" s="26"/>
      <c r="E9" s="26"/>
      <c r="F9" s="26"/>
      <c r="G9" s="27"/>
      <c r="H9" s="18"/>
      <c r="I9" s="19">
        <v>-5758.1050000000105</v>
      </c>
    </row>
    <row r="10" spans="1:9" ht="18.75" customHeight="1" x14ac:dyDescent="0.25">
      <c r="A10" s="2"/>
      <c r="B10" s="22" t="s">
        <v>0</v>
      </c>
      <c r="C10" s="22"/>
      <c r="D10" s="22"/>
      <c r="E10" s="22"/>
      <c r="F10" s="22"/>
      <c r="G10" s="22"/>
      <c r="H10" s="2"/>
      <c r="I10" s="11">
        <v>112721.76</v>
      </c>
    </row>
    <row r="11" spans="1:9" ht="15.75" customHeight="1" x14ac:dyDescent="0.25">
      <c r="A11" s="2"/>
      <c r="B11" s="22" t="s">
        <v>1</v>
      </c>
      <c r="C11" s="22"/>
      <c r="D11" s="22"/>
      <c r="E11" s="22"/>
      <c r="F11" s="22"/>
      <c r="G11" s="22"/>
      <c r="H11" s="2"/>
      <c r="I11" s="11">
        <v>101756.08</v>
      </c>
    </row>
    <row r="12" spans="1:9" ht="17.25" customHeight="1" x14ac:dyDescent="0.25">
      <c r="A12" s="2"/>
      <c r="B12" s="22" t="s">
        <v>2</v>
      </c>
      <c r="C12" s="22"/>
      <c r="D12" s="22"/>
      <c r="E12" s="22"/>
      <c r="F12" s="22"/>
      <c r="G12" s="22"/>
      <c r="H12" s="2"/>
      <c r="I12" s="11">
        <f>I11-I10</f>
        <v>-10965.679999999993</v>
      </c>
    </row>
    <row r="13" spans="1:9" ht="20.25" customHeight="1" x14ac:dyDescent="0.25">
      <c r="A13" s="23" t="s">
        <v>3</v>
      </c>
      <c r="B13" s="23"/>
      <c r="C13" s="23"/>
      <c r="D13" s="23"/>
      <c r="E13" s="23"/>
      <c r="F13" s="23"/>
      <c r="G13" s="23"/>
      <c r="H13" s="23"/>
      <c r="I13" s="23"/>
    </row>
    <row r="14" spans="1:9" ht="15" customHeight="1" x14ac:dyDescent="0.25">
      <c r="A14" s="9"/>
      <c r="B14" s="31" t="s">
        <v>18</v>
      </c>
      <c r="C14" s="31"/>
      <c r="D14" s="31"/>
      <c r="E14" s="31"/>
      <c r="F14" s="31"/>
      <c r="G14" s="31"/>
      <c r="H14" s="2" t="s">
        <v>19</v>
      </c>
      <c r="I14" s="2" t="s">
        <v>23</v>
      </c>
    </row>
    <row r="15" spans="1:9" ht="33.75" customHeight="1" x14ac:dyDescent="0.25">
      <c r="A15" s="2">
        <v>1</v>
      </c>
      <c r="B15" s="23" t="s">
        <v>42</v>
      </c>
      <c r="C15" s="23"/>
      <c r="D15" s="23"/>
      <c r="E15" s="23"/>
      <c r="F15" s="23"/>
      <c r="G15" s="23"/>
      <c r="H15" s="3" t="s">
        <v>31</v>
      </c>
      <c r="I15" s="3">
        <f>2550*12</f>
        <v>30600</v>
      </c>
    </row>
    <row r="16" spans="1:9" ht="16.5" customHeight="1" x14ac:dyDescent="0.25">
      <c r="A16" s="20">
        <v>2</v>
      </c>
      <c r="B16" s="23" t="s">
        <v>4</v>
      </c>
      <c r="C16" s="23"/>
      <c r="D16" s="23"/>
      <c r="E16" s="23"/>
      <c r="F16" s="23"/>
      <c r="G16" s="23"/>
      <c r="H16" s="3" t="s">
        <v>32</v>
      </c>
      <c r="I16" s="3">
        <f>1045*12</f>
        <v>12540</v>
      </c>
    </row>
    <row r="17" spans="1:9" ht="16.5" customHeight="1" x14ac:dyDescent="0.25">
      <c r="A17" s="20">
        <v>3</v>
      </c>
      <c r="B17" s="23" t="s">
        <v>6</v>
      </c>
      <c r="C17" s="23"/>
      <c r="D17" s="23"/>
      <c r="E17" s="23"/>
      <c r="F17" s="23"/>
      <c r="G17" s="23"/>
      <c r="H17" s="2"/>
      <c r="I17" s="3">
        <f>330.44*12</f>
        <v>3965.2799999999997</v>
      </c>
    </row>
    <row r="18" spans="1:9" ht="16.5" customHeight="1" x14ac:dyDescent="0.25">
      <c r="A18" s="20">
        <v>4</v>
      </c>
      <c r="B18" s="23" t="s">
        <v>7</v>
      </c>
      <c r="C18" s="23"/>
      <c r="D18" s="23"/>
      <c r="E18" s="23"/>
      <c r="F18" s="23"/>
      <c r="G18" s="23"/>
      <c r="H18" s="2"/>
      <c r="I18" s="3">
        <v>9621.4680000000008</v>
      </c>
    </row>
    <row r="19" spans="1:9" ht="16.5" customHeight="1" x14ac:dyDescent="0.25">
      <c r="A19" s="20">
        <v>5</v>
      </c>
      <c r="B19" s="23" t="s">
        <v>8</v>
      </c>
      <c r="C19" s="23"/>
      <c r="D19" s="23"/>
      <c r="E19" s="23"/>
      <c r="F19" s="23"/>
      <c r="G19" s="23"/>
      <c r="H19" s="2" t="s">
        <v>46</v>
      </c>
      <c r="I19" s="3">
        <f>967.5*1.35*12</f>
        <v>15673.5</v>
      </c>
    </row>
    <row r="20" spans="1:9" ht="36" customHeight="1" x14ac:dyDescent="0.25">
      <c r="A20" s="20">
        <v>6</v>
      </c>
      <c r="B20" s="23" t="s">
        <v>9</v>
      </c>
      <c r="C20" s="23"/>
      <c r="D20" s="23"/>
      <c r="E20" s="23"/>
      <c r="F20" s="23"/>
      <c r="G20" s="23"/>
      <c r="H20" s="2"/>
      <c r="I20" s="3">
        <f>312.08*12</f>
        <v>3744.96</v>
      </c>
    </row>
    <row r="21" spans="1:9" ht="84" customHeight="1" x14ac:dyDescent="0.25">
      <c r="A21" s="20">
        <v>7</v>
      </c>
      <c r="B21" s="28" t="s">
        <v>47</v>
      </c>
      <c r="C21" s="46"/>
      <c r="D21" s="46"/>
      <c r="E21" s="46"/>
      <c r="F21" s="46"/>
      <c r="G21" s="47"/>
      <c r="H21" s="12"/>
      <c r="I21" s="8">
        <v>20963.3</v>
      </c>
    </row>
    <row r="22" spans="1:9" ht="18.75" customHeight="1" x14ac:dyDescent="0.25">
      <c r="A22" s="20">
        <v>8</v>
      </c>
      <c r="B22" s="23" t="s">
        <v>38</v>
      </c>
      <c r="C22" s="23"/>
      <c r="D22" s="23"/>
      <c r="E22" s="23"/>
      <c r="F22" s="23"/>
      <c r="G22" s="23"/>
      <c r="H22" s="2" t="s">
        <v>43</v>
      </c>
      <c r="I22" s="3">
        <v>3400</v>
      </c>
    </row>
    <row r="23" spans="1:9" ht="15.75" customHeight="1" x14ac:dyDescent="0.25">
      <c r="A23" s="20">
        <v>9</v>
      </c>
      <c r="B23" s="23" t="s">
        <v>10</v>
      </c>
      <c r="C23" s="23"/>
      <c r="D23" s="23"/>
      <c r="E23" s="23"/>
      <c r="F23" s="23"/>
      <c r="G23" s="23"/>
      <c r="H23" s="2"/>
      <c r="I23" s="3">
        <f>437.3*4</f>
        <v>1749.2</v>
      </c>
    </row>
    <row r="24" spans="1:9" ht="15.75" customHeight="1" x14ac:dyDescent="0.25">
      <c r="A24" s="20">
        <v>10</v>
      </c>
      <c r="B24" s="28" t="s">
        <v>52</v>
      </c>
      <c r="C24" s="29"/>
      <c r="D24" s="29"/>
      <c r="E24" s="29"/>
      <c r="F24" s="29"/>
      <c r="G24" s="30"/>
      <c r="H24" s="2"/>
      <c r="I24" s="3">
        <v>451</v>
      </c>
    </row>
    <row r="25" spans="1:9" ht="30" customHeight="1" x14ac:dyDescent="0.25">
      <c r="A25" s="20">
        <v>11</v>
      </c>
      <c r="B25" s="23" t="s">
        <v>33</v>
      </c>
      <c r="C25" s="23"/>
      <c r="D25" s="23"/>
      <c r="E25" s="23"/>
      <c r="F25" s="23"/>
      <c r="G25" s="23"/>
      <c r="H25" s="2"/>
      <c r="I25" s="3">
        <v>470</v>
      </c>
    </row>
    <row r="26" spans="1:9" ht="21.75" customHeight="1" x14ac:dyDescent="0.25">
      <c r="A26" s="20">
        <v>12</v>
      </c>
      <c r="B26" s="23" t="s">
        <v>34</v>
      </c>
      <c r="C26" s="23"/>
      <c r="D26" s="23"/>
      <c r="E26" s="23"/>
      <c r="F26" s="23"/>
      <c r="G26" s="23"/>
      <c r="H26" s="2"/>
      <c r="I26" s="3">
        <v>375.3</v>
      </c>
    </row>
    <row r="27" spans="1:9" ht="20.25" customHeight="1" x14ac:dyDescent="0.25">
      <c r="A27" s="20">
        <v>13</v>
      </c>
      <c r="B27" s="23" t="s">
        <v>5</v>
      </c>
      <c r="C27" s="23"/>
      <c r="D27" s="23"/>
      <c r="E27" s="23"/>
      <c r="F27" s="23"/>
      <c r="G27" s="23"/>
      <c r="H27" s="2"/>
      <c r="I27" s="3">
        <v>2950</v>
      </c>
    </row>
    <row r="28" spans="1:9" ht="15.75" customHeight="1" x14ac:dyDescent="0.25">
      <c r="A28" s="20">
        <v>14</v>
      </c>
      <c r="B28" s="23" t="s">
        <v>35</v>
      </c>
      <c r="C28" s="23"/>
      <c r="D28" s="23"/>
      <c r="E28" s="23"/>
      <c r="F28" s="23"/>
      <c r="G28" s="23"/>
      <c r="H28" s="2"/>
      <c r="I28" s="3">
        <v>880</v>
      </c>
    </row>
    <row r="29" spans="1:9" ht="18.75" customHeight="1" x14ac:dyDescent="0.25">
      <c r="A29" s="20">
        <v>15</v>
      </c>
      <c r="B29" s="23" t="s">
        <v>45</v>
      </c>
      <c r="C29" s="23"/>
      <c r="D29" s="23"/>
      <c r="E29" s="23"/>
      <c r="F29" s="23"/>
      <c r="G29" s="23"/>
      <c r="H29" s="2" t="s">
        <v>27</v>
      </c>
      <c r="I29" s="3">
        <f>600*12</f>
        <v>7200</v>
      </c>
    </row>
    <row r="30" spans="1:9" ht="18.75" customHeight="1" x14ac:dyDescent="0.25">
      <c r="A30" s="20">
        <v>16</v>
      </c>
      <c r="B30" s="25" t="s">
        <v>53</v>
      </c>
      <c r="C30" s="26"/>
      <c r="D30" s="26"/>
      <c r="E30" s="26"/>
      <c r="F30" s="26"/>
      <c r="G30" s="27"/>
      <c r="H30" s="16"/>
      <c r="I30" s="3">
        <v>3128.4</v>
      </c>
    </row>
    <row r="31" spans="1:9" ht="18.75" customHeight="1" x14ac:dyDescent="0.25">
      <c r="A31" s="20">
        <v>17</v>
      </c>
      <c r="B31" s="23" t="s">
        <v>36</v>
      </c>
      <c r="C31" s="23"/>
      <c r="D31" s="23"/>
      <c r="E31" s="23"/>
      <c r="F31" s="23"/>
      <c r="G31" s="23"/>
      <c r="H31" s="2"/>
      <c r="I31" s="3">
        <f>SUM(I15:I30)*0.1</f>
        <v>11771.2408</v>
      </c>
    </row>
    <row r="32" spans="1:9" ht="16.5" customHeight="1" x14ac:dyDescent="0.25">
      <c r="A32" s="20">
        <v>18</v>
      </c>
      <c r="B32" s="23" t="s">
        <v>11</v>
      </c>
      <c r="C32" s="23"/>
      <c r="D32" s="23"/>
      <c r="E32" s="23"/>
      <c r="F32" s="23"/>
      <c r="G32" s="23"/>
      <c r="H32" s="2"/>
      <c r="I32" s="11">
        <f>SUM(I15:I31)</f>
        <v>129483.6488</v>
      </c>
    </row>
    <row r="33" spans="1:9" ht="16.5" customHeight="1" x14ac:dyDescent="0.25">
      <c r="A33" s="20">
        <v>19</v>
      </c>
      <c r="B33" s="25" t="s">
        <v>65</v>
      </c>
      <c r="C33" s="26"/>
      <c r="D33" s="26"/>
      <c r="E33" s="26"/>
      <c r="F33" s="26"/>
      <c r="G33" s="27"/>
      <c r="H33" s="2"/>
      <c r="I33" s="11">
        <f>I11-I32+I9</f>
        <v>-33485.673800000004</v>
      </c>
    </row>
    <row r="34" spans="1:9" ht="16.5" customHeight="1" x14ac:dyDescent="0.25">
      <c r="A34" s="23" t="s">
        <v>21</v>
      </c>
      <c r="B34" s="23"/>
      <c r="C34" s="23"/>
      <c r="D34" s="24"/>
      <c r="E34" s="24"/>
      <c r="F34" s="24"/>
      <c r="G34" s="24"/>
      <c r="H34" s="24"/>
      <c r="I34" s="24"/>
    </row>
    <row r="35" spans="1:9" ht="16.5" customHeight="1" x14ac:dyDescent="0.25">
      <c r="A35" s="17"/>
      <c r="B35" s="25" t="s">
        <v>55</v>
      </c>
      <c r="C35" s="26"/>
      <c r="D35" s="26"/>
      <c r="E35" s="26"/>
      <c r="F35" s="26"/>
      <c r="G35" s="27"/>
      <c r="H35" s="18"/>
      <c r="I35" s="19">
        <v>-207695.3</v>
      </c>
    </row>
    <row r="36" spans="1:9" ht="16.5" customHeight="1" x14ac:dyDescent="0.25">
      <c r="A36" s="2"/>
      <c r="B36" s="22" t="s">
        <v>12</v>
      </c>
      <c r="C36" s="22"/>
      <c r="D36" s="22"/>
      <c r="E36" s="22"/>
      <c r="F36" s="22"/>
      <c r="G36" s="22"/>
      <c r="H36" s="2"/>
      <c r="I36" s="11">
        <v>78789.02399999999</v>
      </c>
    </row>
    <row r="37" spans="1:9" ht="16.5" customHeight="1" x14ac:dyDescent="0.25">
      <c r="A37" s="2"/>
      <c r="B37" s="22" t="s">
        <v>13</v>
      </c>
      <c r="C37" s="22"/>
      <c r="D37" s="22"/>
      <c r="E37" s="22"/>
      <c r="F37" s="22"/>
      <c r="G37" s="22"/>
      <c r="H37" s="2"/>
      <c r="I37" s="11">
        <v>61376.649695999993</v>
      </c>
    </row>
    <row r="38" spans="1:9" ht="16.5" customHeight="1" x14ac:dyDescent="0.25">
      <c r="A38" s="2"/>
      <c r="B38" s="22" t="s">
        <v>14</v>
      </c>
      <c r="C38" s="22"/>
      <c r="D38" s="22"/>
      <c r="E38" s="22"/>
      <c r="F38" s="22"/>
      <c r="G38" s="22"/>
      <c r="H38" s="2"/>
      <c r="I38" s="11">
        <f>I37-I36</f>
        <v>-17412.374303999997</v>
      </c>
    </row>
    <row r="39" spans="1:9" ht="15.75" customHeight="1" x14ac:dyDescent="0.25">
      <c r="A39" s="23" t="s">
        <v>3</v>
      </c>
      <c r="B39" s="23"/>
      <c r="C39" s="23"/>
      <c r="D39" s="23"/>
      <c r="E39" s="23"/>
      <c r="F39" s="23"/>
      <c r="G39" s="23"/>
      <c r="H39" s="23"/>
      <c r="I39" s="23"/>
    </row>
    <row r="40" spans="1:9" ht="28.5" customHeight="1" x14ac:dyDescent="0.25">
      <c r="A40" s="9"/>
      <c r="B40" s="31" t="s">
        <v>18</v>
      </c>
      <c r="C40" s="31"/>
      <c r="D40" s="31"/>
      <c r="E40" s="31"/>
      <c r="F40" s="31"/>
      <c r="G40" s="31"/>
      <c r="H40" s="2" t="s">
        <v>19</v>
      </c>
      <c r="I40" s="2" t="s">
        <v>23</v>
      </c>
    </row>
    <row r="41" spans="1:9" ht="28.5" customHeight="1" x14ac:dyDescent="0.25">
      <c r="A41" s="2">
        <v>1</v>
      </c>
      <c r="B41" s="23" t="s">
        <v>56</v>
      </c>
      <c r="C41" s="23"/>
      <c r="D41" s="23"/>
      <c r="E41" s="23"/>
      <c r="F41" s="23"/>
      <c r="G41" s="23"/>
      <c r="H41" s="2"/>
      <c r="I41" s="3">
        <v>15958.06</v>
      </c>
    </row>
    <row r="42" spans="1:9" ht="28.5" customHeight="1" x14ac:dyDescent="0.25">
      <c r="A42" s="21">
        <v>2</v>
      </c>
      <c r="B42" s="22" t="s">
        <v>58</v>
      </c>
      <c r="C42" s="22"/>
      <c r="D42" s="22"/>
      <c r="E42" s="22"/>
      <c r="F42" s="22"/>
      <c r="G42" s="22"/>
      <c r="H42" s="2"/>
      <c r="I42" s="3">
        <v>24435</v>
      </c>
    </row>
    <row r="43" spans="1:9" ht="18.75" customHeight="1" x14ac:dyDescent="0.25">
      <c r="A43" s="21">
        <v>3</v>
      </c>
      <c r="B43" s="22" t="s">
        <v>59</v>
      </c>
      <c r="C43" s="22"/>
      <c r="D43" s="22"/>
      <c r="E43" s="22"/>
      <c r="F43" s="22"/>
      <c r="G43" s="22"/>
      <c r="H43" s="2" t="s">
        <v>60</v>
      </c>
      <c r="I43" s="3">
        <f>1145*10</f>
        <v>11450</v>
      </c>
    </row>
    <row r="44" spans="1:9" ht="15.75" customHeight="1" x14ac:dyDescent="0.25">
      <c r="A44" s="21">
        <v>4</v>
      </c>
      <c r="B44" s="45" t="s">
        <v>22</v>
      </c>
      <c r="C44" s="45"/>
      <c r="D44" s="45"/>
      <c r="E44" s="45"/>
      <c r="F44" s="45"/>
      <c r="G44" s="45"/>
      <c r="H44" s="2"/>
      <c r="I44" s="3">
        <v>5000</v>
      </c>
    </row>
    <row r="45" spans="1:9" ht="15.75" customHeight="1" x14ac:dyDescent="0.25">
      <c r="A45" s="21">
        <v>5</v>
      </c>
      <c r="B45" s="45"/>
      <c r="C45" s="45"/>
      <c r="D45" s="45"/>
      <c r="E45" s="45"/>
      <c r="F45" s="45"/>
      <c r="G45" s="45"/>
      <c r="H45" s="2"/>
      <c r="I45" s="3"/>
    </row>
    <row r="46" spans="1:9" ht="51" customHeight="1" x14ac:dyDescent="0.25">
      <c r="A46" s="21">
        <v>6</v>
      </c>
      <c r="B46" s="45" t="s">
        <v>17</v>
      </c>
      <c r="C46" s="45"/>
      <c r="D46" s="45"/>
      <c r="E46" s="45"/>
      <c r="F46" s="45"/>
      <c r="G46" s="45"/>
      <c r="H46" s="2" t="s">
        <v>64</v>
      </c>
      <c r="I46" s="3">
        <v>1568</v>
      </c>
    </row>
    <row r="47" spans="1:9" ht="15.75" customHeight="1" x14ac:dyDescent="0.25">
      <c r="A47" s="21">
        <v>7</v>
      </c>
      <c r="B47" s="45" t="s">
        <v>61</v>
      </c>
      <c r="C47" s="45"/>
      <c r="D47" s="45"/>
      <c r="E47" s="45"/>
      <c r="F47" s="45"/>
      <c r="G47" s="45"/>
      <c r="H47" s="2" t="s">
        <v>62</v>
      </c>
      <c r="I47" s="3">
        <v>1625.3</v>
      </c>
    </row>
    <row r="48" spans="1:9" ht="21" customHeight="1" x14ac:dyDescent="0.25">
      <c r="A48" s="21">
        <v>8</v>
      </c>
      <c r="B48" s="45" t="s">
        <v>39</v>
      </c>
      <c r="C48" s="45"/>
      <c r="D48" s="45"/>
      <c r="E48" s="45"/>
      <c r="F48" s="45"/>
      <c r="G48" s="45"/>
      <c r="H48" s="2" t="s">
        <v>40</v>
      </c>
      <c r="I48" s="3">
        <f>67*9</f>
        <v>603</v>
      </c>
    </row>
    <row r="49" spans="1:9" ht="39.75" customHeight="1" x14ac:dyDescent="0.25">
      <c r="A49" s="21">
        <v>9</v>
      </c>
      <c r="B49" s="45" t="s">
        <v>16</v>
      </c>
      <c r="C49" s="45"/>
      <c r="D49" s="45"/>
      <c r="E49" s="45"/>
      <c r="F49" s="45"/>
      <c r="G49" s="45"/>
      <c r="H49" s="2" t="s">
        <v>41</v>
      </c>
      <c r="I49" s="3">
        <f>2*1875</f>
        <v>3750</v>
      </c>
    </row>
    <row r="50" spans="1:9" ht="33.75" customHeight="1" x14ac:dyDescent="0.25">
      <c r="A50" s="21">
        <v>10</v>
      </c>
      <c r="B50" s="45" t="s">
        <v>24</v>
      </c>
      <c r="C50" s="45"/>
      <c r="D50" s="45"/>
      <c r="E50" s="45"/>
      <c r="F50" s="45"/>
      <c r="G50" s="45"/>
      <c r="H50" s="2" t="s">
        <v>63</v>
      </c>
      <c r="I50" s="3">
        <f>138.25*5</f>
        <v>691.25</v>
      </c>
    </row>
    <row r="51" spans="1:9" ht="15.75" customHeight="1" x14ac:dyDescent="0.25">
      <c r="A51" s="21">
        <v>11</v>
      </c>
      <c r="B51" s="22" t="s">
        <v>25</v>
      </c>
      <c r="C51" s="22"/>
      <c r="D51" s="22"/>
      <c r="E51" s="22"/>
      <c r="F51" s="22"/>
      <c r="G51" s="22"/>
      <c r="H51" s="2" t="s">
        <v>57</v>
      </c>
      <c r="I51" s="3">
        <f>7.5*325</f>
        <v>2437.5</v>
      </c>
    </row>
    <row r="52" spans="1:9" ht="15.75" customHeight="1" x14ac:dyDescent="0.25">
      <c r="A52" s="21">
        <v>12</v>
      </c>
      <c r="B52" s="22" t="s">
        <v>37</v>
      </c>
      <c r="C52" s="22"/>
      <c r="D52" s="22"/>
      <c r="E52" s="22"/>
      <c r="F52" s="22"/>
      <c r="G52" s="22"/>
      <c r="H52" s="2" t="s">
        <v>44</v>
      </c>
      <c r="I52" s="3">
        <f>3720*2</f>
        <v>7440</v>
      </c>
    </row>
    <row r="53" spans="1:9" ht="15.75" x14ac:dyDescent="0.25">
      <c r="A53" s="21">
        <v>13</v>
      </c>
      <c r="B53" s="23" t="s">
        <v>36</v>
      </c>
      <c r="C53" s="23"/>
      <c r="D53" s="23"/>
      <c r="E53" s="23"/>
      <c r="F53" s="23"/>
      <c r="G53" s="23"/>
      <c r="H53" s="2"/>
      <c r="I53" s="3">
        <f>SUM(I41:I52)*0.1</f>
        <v>7495.8110000000006</v>
      </c>
    </row>
    <row r="54" spans="1:9" ht="15.75" x14ac:dyDescent="0.25">
      <c r="A54" s="21">
        <v>14</v>
      </c>
      <c r="B54" s="23" t="s">
        <v>26</v>
      </c>
      <c r="C54" s="23"/>
      <c r="D54" s="23"/>
      <c r="E54" s="23"/>
      <c r="F54" s="23"/>
      <c r="G54" s="23"/>
      <c r="H54" s="13"/>
      <c r="I54" s="14">
        <f>SUM(I41:I53)</f>
        <v>82453.921000000002</v>
      </c>
    </row>
    <row r="55" spans="1:9" ht="15.75" x14ac:dyDescent="0.25">
      <c r="A55" s="21">
        <v>15</v>
      </c>
      <c r="B55" s="41" t="s">
        <v>65</v>
      </c>
      <c r="C55" s="41"/>
      <c r="D55" s="41"/>
      <c r="E55" s="41"/>
      <c r="F55" s="41"/>
      <c r="G55" s="41"/>
      <c r="H55" s="13"/>
      <c r="I55" s="14">
        <f>I37-I54+I35</f>
        <v>-228772.57130399998</v>
      </c>
    </row>
    <row r="56" spans="1:9" ht="15.75" x14ac:dyDescent="0.25">
      <c r="A56" s="1"/>
      <c r="B56" s="42"/>
      <c r="C56" s="42"/>
      <c r="D56" s="42"/>
      <c r="E56" s="42"/>
      <c r="F56" s="42"/>
      <c r="G56" s="42"/>
      <c r="H56" s="1"/>
      <c r="I56" s="1"/>
    </row>
    <row r="57" spans="1:9" ht="15.75" x14ac:dyDescent="0.25">
      <c r="A57" s="1"/>
      <c r="B57" s="42"/>
      <c r="C57" s="42"/>
      <c r="D57" s="42"/>
      <c r="E57" s="42"/>
      <c r="F57" s="42"/>
      <c r="G57" s="42"/>
      <c r="H57" s="1"/>
      <c r="I57" s="1"/>
    </row>
    <row r="58" spans="1:9" ht="15.75" x14ac:dyDescent="0.25">
      <c r="A58" s="42" t="s">
        <v>48</v>
      </c>
      <c r="B58" s="43"/>
      <c r="C58" s="43"/>
      <c r="D58" s="43"/>
      <c r="E58" s="43"/>
      <c r="F58" s="43"/>
      <c r="G58" s="43"/>
      <c r="H58" s="44"/>
      <c r="I58" s="44"/>
    </row>
    <row r="59" spans="1:9" ht="15.75" x14ac:dyDescent="0.25">
      <c r="A59" s="39" t="s">
        <v>15</v>
      </c>
      <c r="B59" s="40"/>
      <c r="C59" s="40"/>
      <c r="D59" s="40"/>
      <c r="E59" s="40"/>
      <c r="F59" s="40"/>
      <c r="G59" s="40"/>
      <c r="H59" s="10" t="s">
        <v>49</v>
      </c>
      <c r="I59" s="10"/>
    </row>
    <row r="60" spans="1:9" ht="15.75" x14ac:dyDescent="0.25">
      <c r="A60" s="42"/>
      <c r="B60" s="43"/>
      <c r="C60" s="43"/>
      <c r="D60" s="43"/>
      <c r="E60" s="43"/>
      <c r="F60" s="43"/>
      <c r="G60" s="43"/>
      <c r="H60" s="44"/>
      <c r="I60" s="44"/>
    </row>
    <row r="61" spans="1:9" ht="15.75" x14ac:dyDescent="0.25">
      <c r="A61" s="39"/>
      <c r="B61" s="40"/>
      <c r="C61" s="40"/>
      <c r="D61" s="40"/>
      <c r="E61" s="40"/>
      <c r="F61" s="40"/>
      <c r="G61" s="40"/>
      <c r="H61" s="1"/>
      <c r="I61" s="1"/>
    </row>
  </sheetData>
  <mergeCells count="61">
    <mergeCell ref="B48:G48"/>
    <mergeCell ref="B49:G49"/>
    <mergeCell ref="B40:G40"/>
    <mergeCell ref="B45:G45"/>
    <mergeCell ref="B25:G25"/>
    <mergeCell ref="B26:G26"/>
    <mergeCell ref="B27:G27"/>
    <mergeCell ref="B28:G28"/>
    <mergeCell ref="B30:G30"/>
    <mergeCell ref="A39:I39"/>
    <mergeCell ref="B32:G32"/>
    <mergeCell ref="B37:G37"/>
    <mergeCell ref="B35:G35"/>
    <mergeCell ref="B17:G17"/>
    <mergeCell ref="H60:I60"/>
    <mergeCell ref="B53:G53"/>
    <mergeCell ref="B51:G51"/>
    <mergeCell ref="B52:G52"/>
    <mergeCell ref="H58:I58"/>
    <mergeCell ref="B44:G44"/>
    <mergeCell ref="B46:G46"/>
    <mergeCell ref="B47:G47"/>
    <mergeCell ref="B19:G19"/>
    <mergeCell ref="B36:G36"/>
    <mergeCell ref="B42:G42"/>
    <mergeCell ref="B41:G41"/>
    <mergeCell ref="B43:G43"/>
    <mergeCell ref="B50:G50"/>
    <mergeCell ref="A61:G61"/>
    <mergeCell ref="B54:G54"/>
    <mergeCell ref="B55:G55"/>
    <mergeCell ref="B56:G56"/>
    <mergeCell ref="B57:G57"/>
    <mergeCell ref="A60:G60"/>
    <mergeCell ref="A59:G59"/>
    <mergeCell ref="A58:G58"/>
    <mergeCell ref="B23:G23"/>
    <mergeCell ref="B20:G20"/>
    <mergeCell ref="H1:I3"/>
    <mergeCell ref="A2:C2"/>
    <mergeCell ref="A3:C3"/>
    <mergeCell ref="A4:I6"/>
    <mergeCell ref="A7:C7"/>
    <mergeCell ref="B9:G9"/>
    <mergeCell ref="B21:G21"/>
    <mergeCell ref="B38:G38"/>
    <mergeCell ref="A34:I34"/>
    <mergeCell ref="A8:I8"/>
    <mergeCell ref="B10:G10"/>
    <mergeCell ref="A13:I13"/>
    <mergeCell ref="B31:G31"/>
    <mergeCell ref="B33:G33"/>
    <mergeCell ref="B11:G11"/>
    <mergeCell ref="B12:G12"/>
    <mergeCell ref="B15:G15"/>
    <mergeCell ref="B29:G29"/>
    <mergeCell ref="B24:G24"/>
    <mergeCell ref="B16:G16"/>
    <mergeCell ref="B14:G14"/>
    <mergeCell ref="B18:G18"/>
    <mergeCell ref="B22:G22"/>
  </mergeCells>
  <pageMargins left="0.3125" right="0.27083333333333331" top="0.38541666666666669" bottom="0.27083333333333331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Server</cp:lastModifiedBy>
  <dcterms:created xsi:type="dcterms:W3CDTF">2013-08-12T02:50:29Z</dcterms:created>
  <dcterms:modified xsi:type="dcterms:W3CDTF">2016-05-12T07:27:03Z</dcterms:modified>
</cp:coreProperties>
</file>