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отчеты\2014\"/>
    </mc:Choice>
  </mc:AlternateContent>
  <bookViews>
    <workbookView xWindow="240" yWindow="240" windowWidth="15600" windowHeight="832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I25" i="1" l="1"/>
  <c r="I19" i="1"/>
  <c r="I18" i="1"/>
  <c r="I17" i="1"/>
  <c r="I16" i="1"/>
  <c r="I34" i="1"/>
  <c r="I28" i="1" l="1"/>
  <c r="I27" i="1"/>
  <c r="I26" i="1"/>
  <c r="I24" i="1"/>
  <c r="I23" i="1"/>
  <c r="I22" i="1"/>
  <c r="I21" i="1"/>
  <c r="I20" i="1"/>
  <c r="I15" i="1"/>
  <c r="I14" i="1"/>
  <c r="I47" i="1" s="1"/>
  <c r="I48" i="1" s="1"/>
  <c r="I10" i="1"/>
  <c r="I9" i="1"/>
  <c r="I11" i="1" l="1"/>
  <c r="I49" i="1" s="1"/>
</calcChain>
</file>

<file path=xl/sharedStrings.xml><?xml version="1.0" encoding="utf-8"?>
<sst xmlns="http://schemas.openxmlformats.org/spreadsheetml/2006/main" count="64" uniqueCount="62">
  <si>
    <t>Расходы</t>
  </si>
  <si>
    <t>Уборка лестничных клеток</t>
  </si>
  <si>
    <t>Освещение мест общего пользования</t>
  </si>
  <si>
    <t>Аварийно-диспетчерская служба</t>
  </si>
  <si>
    <t>Вывоз твердых бытовых отходов</t>
  </si>
  <si>
    <t>Обеспечение работоспособности внутридомовых систем электроснабжения и электрооборудования</t>
  </si>
  <si>
    <t>Дезинсекция подвальных помещений и мусоропровдов</t>
  </si>
  <si>
    <t>ООО "УК "Прибайкальская"</t>
  </si>
  <si>
    <t>Замена кранов системы ГВС, отопления</t>
  </si>
  <si>
    <t>Наименование работ и услуг</t>
  </si>
  <si>
    <t>Объем</t>
  </si>
  <si>
    <t>Стоимость, руб.</t>
  </si>
  <si>
    <t>d=20мм 3шт, d=25мм 4шт</t>
  </si>
  <si>
    <t>Вознаграждение управляющей организации (10%)</t>
  </si>
  <si>
    <t>Посыпка пешеходных дорожек отсевом</t>
  </si>
  <si>
    <t>600 руб. в месяц</t>
  </si>
  <si>
    <t>Утверждаю                         генеральный директор                               ООО "УК "Прибайкальская"                                                               Н. Н. Орленко</t>
  </si>
  <si>
    <t xml:space="preserve">Согласовано:  </t>
  </si>
  <si>
    <t>Совет МКД</t>
  </si>
  <si>
    <t>Промывка системы отопление</t>
  </si>
  <si>
    <t>Подготовка и сдача теплового пункта</t>
  </si>
  <si>
    <t>Жилая площадь МКД:</t>
  </si>
  <si>
    <t>м2</t>
  </si>
  <si>
    <t>2 раза в год</t>
  </si>
  <si>
    <t>Биллинг прибора учета тепловой энергии</t>
  </si>
  <si>
    <t>Обеспечение работоспособности внутридомовых систем (обход с выполнением мелких ремонтных работ специалистов по обслуживанию систем отопления, водоснабжения , водоотведения и конструктивных элементов МКД)</t>
  </si>
  <si>
    <t>Главный инженер</t>
  </si>
  <si>
    <t>И. О. Белкин</t>
  </si>
  <si>
    <t>Прочие расходы (канц. товары и т. д.)</t>
  </si>
  <si>
    <t>Содержание придомовой территорории</t>
  </si>
  <si>
    <t>Побелка бордюр</t>
  </si>
  <si>
    <t>Обрезка деревьев и посадка цветов</t>
  </si>
  <si>
    <t>Уборка и вывоз снега</t>
  </si>
  <si>
    <t>Установка балансировочного клапана</t>
  </si>
  <si>
    <t>Проведенеи субботнка с обрезкой деревьев</t>
  </si>
  <si>
    <t>Ремонт эл. Щитка 2эт. 2 подъезд</t>
  </si>
  <si>
    <t xml:space="preserve">Заливка пола в подъезде </t>
  </si>
  <si>
    <t>1,5 м2</t>
  </si>
  <si>
    <t>Закрепление т-дов ливневой канализации</t>
  </si>
  <si>
    <t>2 шт</t>
  </si>
  <si>
    <t>Замена задвижек, т-дов, защита от коррозии, теплоизоляция.</t>
  </si>
  <si>
    <t>Уборка кладовки из подвала с вывозом мусора</t>
  </si>
  <si>
    <t>Изготовление и установка металлической двери на эл. Щитовую</t>
  </si>
  <si>
    <t>Начислено по статьям "Содержание" и "Текущий ремонт"</t>
  </si>
  <si>
    <t>Оплачено по статьям "Содержание" и "Текущий ремонт"</t>
  </si>
  <si>
    <t xml:space="preserve">Переплата (долг) по статье </t>
  </si>
  <si>
    <t>Замена участка канализации d=100мм</t>
  </si>
  <si>
    <t>2м</t>
  </si>
  <si>
    <t>Ремонт задвижки в элеваторе</t>
  </si>
  <si>
    <t>2ш</t>
  </si>
  <si>
    <t xml:space="preserve">Ремонт освещения подъезда </t>
  </si>
  <si>
    <t>выключатели 2шт., патроны 4шт., эл. Проводки 3п.м.</t>
  </si>
  <si>
    <t>Итого расходы</t>
  </si>
  <si>
    <t>Уборка и вывоз мусора со склона за МКД у. Лермонтова,73</t>
  </si>
  <si>
    <t>Отчет                                                                                                                                                      о поступлении и использовании денежных средств ООО"УК "Прибайкальская" по содержанию и текущему ремонту многоквартирного дома ул. Лермонтова, 73                           с 01.07.2012г. по 31.12.14г.</t>
  </si>
  <si>
    <t>52 м 2 раза</t>
  </si>
  <si>
    <t>Установка прокалывающих эл. Зажимов (орехи)</t>
  </si>
  <si>
    <t>1 раз в год\2 раза</t>
  </si>
  <si>
    <t>Ремонт входа в подвал 1,2-го подъезда</t>
  </si>
  <si>
    <t>Запенивание отверстий в перекрытии подвала и первого этажа кв 1.</t>
  </si>
  <si>
    <t>Ремонт теплового пункта 2014 г.</t>
  </si>
  <si>
    <t xml:space="preserve">Остаток средств на конец периода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</si>
</sst>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О\б\щ\и\й"/>
  </numFmts>
  <fonts count="6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right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164" fontId="4" fillId="3" borderId="2" xfId="0" applyNumberFormat="1" applyFont="1" applyFill="1" applyBorder="1" applyAlignment="1">
      <alignment horizontal="left" vertical="center" wrapText="1"/>
    </xf>
    <xf numFmtId="164" fontId="4" fillId="3" borderId="3" xfId="0" applyNumberFormat="1" applyFont="1" applyFill="1" applyBorder="1" applyAlignment="1">
      <alignment horizontal="left" vertical="center" wrapText="1"/>
    </xf>
    <xf numFmtId="164" fontId="4" fillId="3" borderId="4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right" vertical="center" wrapText="1"/>
    </xf>
    <xf numFmtId="0" fontId="0" fillId="0" borderId="0" xfId="0" applyBorder="1" applyAlignment="1">
      <alignment horizontal="right" vertical="center"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"/>
  <sheetViews>
    <sheetView tabSelected="1" view="pageLayout" topLeftCell="A4" zoomScale="115" zoomScaleNormal="100" zoomScalePageLayoutView="115" workbookViewId="0">
      <selection activeCell="B9" sqref="B9:G9"/>
    </sheetView>
  </sheetViews>
  <sheetFormatPr defaultRowHeight="15" x14ac:dyDescent="0.25"/>
  <cols>
    <col min="6" max="6" width="9.42578125" customWidth="1"/>
    <col min="8" max="8" width="18" customWidth="1"/>
    <col min="9" max="9" width="13.140625" customWidth="1"/>
  </cols>
  <sheetData>
    <row r="1" spans="1:9" ht="15" customHeight="1" x14ac:dyDescent="0.25">
      <c r="A1" s="4"/>
      <c r="B1" s="4"/>
      <c r="C1" s="4"/>
      <c r="D1" s="4"/>
      <c r="E1" s="4"/>
      <c r="F1" s="4"/>
      <c r="G1" s="4"/>
      <c r="H1" s="17" t="s">
        <v>16</v>
      </c>
      <c r="I1" s="18"/>
    </row>
    <row r="2" spans="1:9" ht="15" customHeight="1" x14ac:dyDescent="0.25">
      <c r="A2" s="19" t="s">
        <v>17</v>
      </c>
      <c r="B2" s="20"/>
      <c r="C2" s="20"/>
      <c r="D2" s="4"/>
      <c r="E2" s="5"/>
      <c r="F2" s="4"/>
      <c r="G2" s="4"/>
      <c r="H2" s="18"/>
      <c r="I2" s="18"/>
    </row>
    <row r="3" spans="1:9" ht="30" customHeight="1" x14ac:dyDescent="0.25">
      <c r="A3" s="21" t="s">
        <v>18</v>
      </c>
      <c r="B3" s="21"/>
      <c r="C3" s="21"/>
      <c r="D3" s="4"/>
      <c r="E3" s="4"/>
      <c r="F3" s="4"/>
      <c r="G3" s="4"/>
      <c r="H3" s="18"/>
      <c r="I3" s="18"/>
    </row>
    <row r="4" spans="1:9" ht="27.75" customHeight="1" x14ac:dyDescent="0.25">
      <c r="A4" s="22" t="s">
        <v>54</v>
      </c>
      <c r="B4" s="22"/>
      <c r="C4" s="22"/>
      <c r="D4" s="22"/>
      <c r="E4" s="22"/>
      <c r="F4" s="22"/>
      <c r="G4" s="22"/>
      <c r="H4" s="22"/>
      <c r="I4" s="22"/>
    </row>
    <row r="5" spans="1:9" ht="27.75" customHeight="1" x14ac:dyDescent="0.25">
      <c r="A5" s="22"/>
      <c r="B5" s="22"/>
      <c r="C5" s="22"/>
      <c r="D5" s="22"/>
      <c r="E5" s="22"/>
      <c r="F5" s="22"/>
      <c r="G5" s="22"/>
      <c r="H5" s="22"/>
      <c r="I5" s="22"/>
    </row>
    <row r="6" spans="1:9" ht="27.75" customHeight="1" x14ac:dyDescent="0.25">
      <c r="A6" s="22"/>
      <c r="B6" s="22"/>
      <c r="C6" s="22"/>
      <c r="D6" s="22"/>
      <c r="E6" s="22"/>
      <c r="F6" s="22"/>
      <c r="G6" s="22"/>
      <c r="H6" s="22"/>
      <c r="I6" s="22"/>
    </row>
    <row r="7" spans="1:9" ht="18.75" x14ac:dyDescent="0.25">
      <c r="A7" s="23" t="s">
        <v>21</v>
      </c>
      <c r="B7" s="23"/>
      <c r="C7" s="23"/>
      <c r="D7" s="6">
        <v>2048.6</v>
      </c>
      <c r="E7" s="6" t="s">
        <v>22</v>
      </c>
      <c r="F7" s="7"/>
      <c r="G7" s="7"/>
      <c r="H7" s="7"/>
      <c r="I7" s="7"/>
    </row>
    <row r="8" spans="1:9" ht="15.75" x14ac:dyDescent="0.25">
      <c r="A8" s="14"/>
      <c r="B8" s="14"/>
      <c r="C8" s="14"/>
      <c r="D8" s="16"/>
      <c r="E8" s="16"/>
      <c r="F8" s="16"/>
      <c r="G8" s="16"/>
      <c r="H8" s="16"/>
      <c r="I8" s="16"/>
    </row>
    <row r="9" spans="1:9" ht="15.75" x14ac:dyDescent="0.25">
      <c r="A9" s="2"/>
      <c r="B9" s="15" t="s">
        <v>43</v>
      </c>
      <c r="C9" s="15"/>
      <c r="D9" s="15"/>
      <c r="E9" s="15"/>
      <c r="F9" s="15"/>
      <c r="G9" s="15"/>
      <c r="H9" s="2"/>
      <c r="I9" s="28">
        <f>(226546.32+111061.68)*2</f>
        <v>675216</v>
      </c>
    </row>
    <row r="10" spans="1:9" ht="15.75" x14ac:dyDescent="0.25">
      <c r="A10" s="2"/>
      <c r="B10" s="15" t="s">
        <v>44</v>
      </c>
      <c r="C10" s="15"/>
      <c r="D10" s="15"/>
      <c r="E10" s="15"/>
      <c r="F10" s="15"/>
      <c r="G10" s="15"/>
      <c r="H10" s="2"/>
      <c r="I10" s="28">
        <f>92990.04+201581.14+98822.91+189683.35</f>
        <v>583077.43999999994</v>
      </c>
    </row>
    <row r="11" spans="1:9" ht="15.75" x14ac:dyDescent="0.25">
      <c r="A11" s="2"/>
      <c r="B11" s="15" t="s">
        <v>45</v>
      </c>
      <c r="C11" s="15"/>
      <c r="D11" s="15"/>
      <c r="E11" s="15"/>
      <c r="F11" s="15"/>
      <c r="G11" s="15"/>
      <c r="H11" s="2"/>
      <c r="I11" s="28">
        <f>I10-I9</f>
        <v>-92138.560000000056</v>
      </c>
    </row>
    <row r="12" spans="1:9" ht="15.75" x14ac:dyDescent="0.25">
      <c r="A12" s="15" t="s">
        <v>0</v>
      </c>
      <c r="B12" s="15"/>
      <c r="C12" s="15"/>
      <c r="D12" s="15"/>
      <c r="E12" s="15"/>
      <c r="F12" s="15"/>
      <c r="G12" s="15"/>
      <c r="H12" s="15"/>
      <c r="I12" s="15"/>
    </row>
    <row r="13" spans="1:9" ht="31.5" x14ac:dyDescent="0.25">
      <c r="A13" s="10"/>
      <c r="B13" s="29" t="s">
        <v>9</v>
      </c>
      <c r="C13" s="29"/>
      <c r="D13" s="29"/>
      <c r="E13" s="29"/>
      <c r="F13" s="29"/>
      <c r="G13" s="29"/>
      <c r="H13" s="2" t="s">
        <v>10</v>
      </c>
      <c r="I13" s="2" t="s">
        <v>11</v>
      </c>
    </row>
    <row r="14" spans="1:9" ht="32.25" customHeight="1" x14ac:dyDescent="0.25">
      <c r="A14" s="2">
        <v>1</v>
      </c>
      <c r="B14" s="15" t="s">
        <v>29</v>
      </c>
      <c r="C14" s="15"/>
      <c r="D14" s="15"/>
      <c r="E14" s="15"/>
      <c r="F14" s="15"/>
      <c r="G14" s="15"/>
      <c r="H14" s="3"/>
      <c r="I14" s="3">
        <f>4890.8*30</f>
        <v>146724</v>
      </c>
    </row>
    <row r="15" spans="1:9" ht="24" customHeight="1" x14ac:dyDescent="0.25">
      <c r="A15" s="2">
        <v>2</v>
      </c>
      <c r="B15" s="15" t="s">
        <v>1</v>
      </c>
      <c r="C15" s="15"/>
      <c r="D15" s="15"/>
      <c r="E15" s="15"/>
      <c r="F15" s="15"/>
      <c r="G15" s="15"/>
      <c r="H15" s="3"/>
      <c r="I15" s="3">
        <f>2850*30</f>
        <v>85500</v>
      </c>
    </row>
    <row r="16" spans="1:9" ht="24.75" customHeight="1" x14ac:dyDescent="0.25">
      <c r="A16" s="2">
        <v>3</v>
      </c>
      <c r="B16" s="15" t="s">
        <v>2</v>
      </c>
      <c r="C16" s="15"/>
      <c r="D16" s="15"/>
      <c r="E16" s="15"/>
      <c r="F16" s="15"/>
      <c r="G16" s="15"/>
      <c r="H16" s="2"/>
      <c r="I16" s="3">
        <f>293.1*30</f>
        <v>8793</v>
      </c>
    </row>
    <row r="17" spans="1:9" ht="24" customHeight="1" x14ac:dyDescent="0.25">
      <c r="A17" s="2">
        <v>4</v>
      </c>
      <c r="B17" s="15" t="s">
        <v>3</v>
      </c>
      <c r="C17" s="15"/>
      <c r="D17" s="15"/>
      <c r="E17" s="15"/>
      <c r="F17" s="15"/>
      <c r="G17" s="15"/>
      <c r="H17" s="2"/>
      <c r="I17" s="3">
        <f>614.99*30</f>
        <v>18449.7</v>
      </c>
    </row>
    <row r="18" spans="1:9" ht="27" customHeight="1" x14ac:dyDescent="0.25">
      <c r="A18" s="2">
        <v>5</v>
      </c>
      <c r="B18" s="15" t="s">
        <v>4</v>
      </c>
      <c r="C18" s="15"/>
      <c r="D18" s="15"/>
      <c r="E18" s="15"/>
      <c r="F18" s="15"/>
      <c r="G18" s="15"/>
      <c r="H18" s="2"/>
      <c r="I18" s="3">
        <f>1239.17*30</f>
        <v>37175.100000000006</v>
      </c>
    </row>
    <row r="19" spans="1:9" ht="38.25" customHeight="1" x14ac:dyDescent="0.25">
      <c r="A19" s="2">
        <v>6</v>
      </c>
      <c r="B19" s="15" t="s">
        <v>5</v>
      </c>
      <c r="C19" s="15"/>
      <c r="D19" s="15"/>
      <c r="E19" s="15"/>
      <c r="F19" s="15"/>
      <c r="G19" s="15"/>
      <c r="H19" s="2"/>
      <c r="I19" s="3">
        <f>312.08*30</f>
        <v>9362.4</v>
      </c>
    </row>
    <row r="20" spans="1:9" ht="24" customHeight="1" x14ac:dyDescent="0.25">
      <c r="A20" s="2">
        <v>7</v>
      </c>
      <c r="B20" s="15" t="s">
        <v>19</v>
      </c>
      <c r="C20" s="15"/>
      <c r="D20" s="15"/>
      <c r="E20" s="15"/>
      <c r="F20" s="15"/>
      <c r="G20" s="15"/>
      <c r="H20" s="2" t="s">
        <v>23</v>
      </c>
      <c r="I20" s="3">
        <f>2600*2</f>
        <v>5200</v>
      </c>
    </row>
    <row r="21" spans="1:9" ht="24" customHeight="1" x14ac:dyDescent="0.25">
      <c r="A21" s="2">
        <v>8</v>
      </c>
      <c r="B21" s="30" t="s">
        <v>32</v>
      </c>
      <c r="C21" s="31"/>
      <c r="D21" s="31"/>
      <c r="E21" s="31"/>
      <c r="F21" s="31"/>
      <c r="G21" s="32"/>
      <c r="H21" s="2"/>
      <c r="I21" s="3">
        <f>2150*2</f>
        <v>4300</v>
      </c>
    </row>
    <row r="22" spans="1:9" ht="15.75" x14ac:dyDescent="0.25">
      <c r="A22" s="2">
        <v>9</v>
      </c>
      <c r="B22" s="15" t="s">
        <v>6</v>
      </c>
      <c r="C22" s="15"/>
      <c r="D22" s="15"/>
      <c r="E22" s="15"/>
      <c r="F22" s="15"/>
      <c r="G22" s="15"/>
      <c r="H22" s="2"/>
      <c r="I22" s="3">
        <f>978.3*2</f>
        <v>1956.6</v>
      </c>
    </row>
    <row r="23" spans="1:9" ht="15.75" x14ac:dyDescent="0.25">
      <c r="A23" s="2">
        <v>10</v>
      </c>
      <c r="B23" s="30" t="s">
        <v>31</v>
      </c>
      <c r="C23" s="31"/>
      <c r="D23" s="31"/>
      <c r="E23" s="31"/>
      <c r="F23" s="31"/>
      <c r="G23" s="32"/>
      <c r="H23" s="2"/>
      <c r="I23" s="3">
        <f>2340*2</f>
        <v>4680</v>
      </c>
    </row>
    <row r="24" spans="1:9" ht="15.75" x14ac:dyDescent="0.25">
      <c r="A24" s="2">
        <v>11</v>
      </c>
      <c r="B24" s="30" t="s">
        <v>30</v>
      </c>
      <c r="C24" s="33"/>
      <c r="D24" s="33"/>
      <c r="E24" s="33"/>
      <c r="F24" s="33"/>
      <c r="G24" s="34"/>
      <c r="H24" s="2" t="s">
        <v>55</v>
      </c>
      <c r="I24" s="3">
        <f>1963*2</f>
        <v>3926</v>
      </c>
    </row>
    <row r="25" spans="1:9" ht="88.5" customHeight="1" x14ac:dyDescent="0.25">
      <c r="A25" s="2">
        <v>12</v>
      </c>
      <c r="B25" s="15" t="s">
        <v>25</v>
      </c>
      <c r="C25" s="15"/>
      <c r="D25" s="15"/>
      <c r="E25" s="15"/>
      <c r="F25" s="15"/>
      <c r="G25" s="15"/>
      <c r="H25" s="2"/>
      <c r="I25" s="3">
        <f>4433*30/12</f>
        <v>11082.5</v>
      </c>
    </row>
    <row r="26" spans="1:9" ht="15.75" x14ac:dyDescent="0.25">
      <c r="A26" s="2">
        <v>13</v>
      </c>
      <c r="B26" s="15" t="s">
        <v>14</v>
      </c>
      <c r="C26" s="15"/>
      <c r="D26" s="15"/>
      <c r="E26" s="15"/>
      <c r="F26" s="15"/>
      <c r="G26" s="15"/>
      <c r="H26" s="2"/>
      <c r="I26" s="3">
        <f>2*375.3</f>
        <v>750.6</v>
      </c>
    </row>
    <row r="27" spans="1:9" ht="15.75" x14ac:dyDescent="0.25">
      <c r="A27" s="2">
        <v>14</v>
      </c>
      <c r="B27" s="15" t="s">
        <v>24</v>
      </c>
      <c r="C27" s="15"/>
      <c r="D27" s="15"/>
      <c r="E27" s="15"/>
      <c r="F27" s="15"/>
      <c r="G27" s="15"/>
      <c r="H27" s="2" t="s">
        <v>15</v>
      </c>
      <c r="I27" s="3">
        <f>600*30</f>
        <v>18000</v>
      </c>
    </row>
    <row r="28" spans="1:9" ht="15.75" x14ac:dyDescent="0.25">
      <c r="A28" s="2">
        <v>15</v>
      </c>
      <c r="B28" s="30" t="s">
        <v>28</v>
      </c>
      <c r="C28" s="31"/>
      <c r="D28" s="31"/>
      <c r="E28" s="31"/>
      <c r="F28" s="31"/>
      <c r="G28" s="32"/>
      <c r="H28" s="2"/>
      <c r="I28" s="3">
        <f>3109.33*2</f>
        <v>6218.66</v>
      </c>
    </row>
    <row r="29" spans="1:9" ht="15.75" x14ac:dyDescent="0.25">
      <c r="A29" s="2">
        <v>16</v>
      </c>
      <c r="B29" s="27" t="s">
        <v>46</v>
      </c>
      <c r="C29" s="27"/>
      <c r="D29" s="27"/>
      <c r="E29" s="27"/>
      <c r="F29" s="27"/>
      <c r="G29" s="27"/>
      <c r="H29" s="2" t="s">
        <v>47</v>
      </c>
      <c r="I29" s="3">
        <v>2025</v>
      </c>
    </row>
    <row r="30" spans="1:9" ht="15.75" x14ac:dyDescent="0.25">
      <c r="A30" s="2">
        <v>17</v>
      </c>
      <c r="B30" s="27" t="s">
        <v>48</v>
      </c>
      <c r="C30" s="27"/>
      <c r="D30" s="27"/>
      <c r="E30" s="27"/>
      <c r="F30" s="27"/>
      <c r="G30" s="27"/>
      <c r="H30" s="2"/>
      <c r="I30" s="3">
        <v>2335</v>
      </c>
    </row>
    <row r="31" spans="1:9" ht="15.75" x14ac:dyDescent="0.25">
      <c r="A31" s="2">
        <v>18</v>
      </c>
      <c r="B31" s="27" t="s">
        <v>56</v>
      </c>
      <c r="C31" s="27"/>
      <c r="D31" s="27"/>
      <c r="E31" s="27"/>
      <c r="F31" s="27"/>
      <c r="G31" s="27"/>
      <c r="H31" s="2" t="s">
        <v>49</v>
      </c>
      <c r="I31" s="3">
        <v>1854</v>
      </c>
    </row>
    <row r="32" spans="1:9" ht="31.5" x14ac:dyDescent="0.25">
      <c r="A32" s="2">
        <v>19</v>
      </c>
      <c r="B32" s="27" t="s">
        <v>8</v>
      </c>
      <c r="C32" s="27"/>
      <c r="D32" s="27"/>
      <c r="E32" s="27"/>
      <c r="F32" s="27"/>
      <c r="G32" s="27"/>
      <c r="H32" s="2" t="s">
        <v>12</v>
      </c>
      <c r="I32" s="3">
        <v>1922.2</v>
      </c>
    </row>
    <row r="33" spans="1:9" ht="63" x14ac:dyDescent="0.25">
      <c r="A33" s="2">
        <v>20</v>
      </c>
      <c r="B33" s="27" t="s">
        <v>50</v>
      </c>
      <c r="C33" s="27"/>
      <c r="D33" s="27"/>
      <c r="E33" s="27"/>
      <c r="F33" s="27"/>
      <c r="G33" s="27"/>
      <c r="H33" s="2" t="s">
        <v>51</v>
      </c>
      <c r="I33" s="3">
        <v>1400.5</v>
      </c>
    </row>
    <row r="34" spans="1:9" ht="15.75" x14ac:dyDescent="0.25">
      <c r="A34" s="2">
        <v>21</v>
      </c>
      <c r="B34" s="15" t="s">
        <v>20</v>
      </c>
      <c r="C34" s="15"/>
      <c r="D34" s="15"/>
      <c r="E34" s="15"/>
      <c r="F34" s="15"/>
      <c r="G34" s="15"/>
      <c r="H34" s="2" t="s">
        <v>57</v>
      </c>
      <c r="I34" s="3">
        <f>2*3720</f>
        <v>7440</v>
      </c>
    </row>
    <row r="35" spans="1:9" ht="15.75" customHeight="1" x14ac:dyDescent="0.25">
      <c r="A35" s="2">
        <v>22</v>
      </c>
      <c r="B35" s="27" t="s">
        <v>58</v>
      </c>
      <c r="C35" s="27"/>
      <c r="D35" s="27"/>
      <c r="E35" s="27"/>
      <c r="F35" s="27"/>
      <c r="G35" s="27"/>
      <c r="H35" s="2"/>
      <c r="I35" s="3">
        <v>1760</v>
      </c>
    </row>
    <row r="36" spans="1:9" ht="15.75" customHeight="1" x14ac:dyDescent="0.25">
      <c r="A36" s="2">
        <v>23</v>
      </c>
      <c r="B36" s="27" t="s">
        <v>33</v>
      </c>
      <c r="C36" s="27"/>
      <c r="D36" s="27"/>
      <c r="E36" s="27"/>
      <c r="F36" s="27"/>
      <c r="G36" s="27"/>
      <c r="H36" s="2"/>
      <c r="I36" s="3">
        <v>11348</v>
      </c>
    </row>
    <row r="37" spans="1:9" ht="27.75" customHeight="1" x14ac:dyDescent="0.25">
      <c r="A37" s="2">
        <v>24</v>
      </c>
      <c r="B37" s="27" t="s">
        <v>59</v>
      </c>
      <c r="C37" s="27"/>
      <c r="D37" s="27"/>
      <c r="E37" s="27"/>
      <c r="F37" s="27"/>
      <c r="G37" s="27"/>
      <c r="H37" s="2"/>
      <c r="I37" s="3">
        <v>875.1</v>
      </c>
    </row>
    <row r="38" spans="1:9" ht="31.5" customHeight="1" x14ac:dyDescent="0.25">
      <c r="A38" s="2">
        <v>25</v>
      </c>
      <c r="B38" s="27" t="s">
        <v>8</v>
      </c>
      <c r="C38" s="27"/>
      <c r="D38" s="27"/>
      <c r="E38" s="27"/>
      <c r="F38" s="27"/>
      <c r="G38" s="27"/>
      <c r="H38" s="2" t="s">
        <v>12</v>
      </c>
      <c r="I38" s="3">
        <v>1922.2</v>
      </c>
    </row>
    <row r="39" spans="1:9" ht="15.75" customHeight="1" x14ac:dyDescent="0.25">
      <c r="A39" s="2">
        <v>26</v>
      </c>
      <c r="B39" s="11" t="s">
        <v>34</v>
      </c>
      <c r="C39" s="12"/>
      <c r="D39" s="12"/>
      <c r="E39" s="12"/>
      <c r="F39" s="12"/>
      <c r="G39" s="13"/>
      <c r="H39" s="2"/>
      <c r="I39" s="3">
        <v>1877</v>
      </c>
    </row>
    <row r="40" spans="1:9" ht="15.75" customHeight="1" x14ac:dyDescent="0.25">
      <c r="A40" s="2">
        <v>27</v>
      </c>
      <c r="B40" s="11" t="s">
        <v>35</v>
      </c>
      <c r="C40" s="12"/>
      <c r="D40" s="12"/>
      <c r="E40" s="12"/>
      <c r="F40" s="12"/>
      <c r="G40" s="13"/>
      <c r="H40" s="2"/>
      <c r="I40" s="3">
        <v>1235</v>
      </c>
    </row>
    <row r="41" spans="1:9" ht="15.75" customHeight="1" x14ac:dyDescent="0.25">
      <c r="A41" s="2">
        <v>28</v>
      </c>
      <c r="B41" s="11" t="s">
        <v>36</v>
      </c>
      <c r="C41" s="12"/>
      <c r="D41" s="12"/>
      <c r="E41" s="12"/>
      <c r="F41" s="12"/>
      <c r="G41" s="13"/>
      <c r="H41" s="2" t="s">
        <v>37</v>
      </c>
      <c r="I41" s="3">
        <v>1650.3</v>
      </c>
    </row>
    <row r="42" spans="1:9" ht="15.75" customHeight="1" x14ac:dyDescent="0.25">
      <c r="A42" s="2">
        <v>29</v>
      </c>
      <c r="B42" s="11" t="s">
        <v>38</v>
      </c>
      <c r="C42" s="12"/>
      <c r="D42" s="12"/>
      <c r="E42" s="12"/>
      <c r="F42" s="12"/>
      <c r="G42" s="13"/>
      <c r="H42" s="2" t="s">
        <v>39</v>
      </c>
      <c r="I42" s="3">
        <v>998.3</v>
      </c>
    </row>
    <row r="43" spans="1:9" ht="78.75" x14ac:dyDescent="0.25">
      <c r="A43" s="2">
        <v>30</v>
      </c>
      <c r="B43" s="11" t="s">
        <v>60</v>
      </c>
      <c r="C43" s="12"/>
      <c r="D43" s="12"/>
      <c r="E43" s="12"/>
      <c r="F43" s="12"/>
      <c r="G43" s="13"/>
      <c r="H43" s="2" t="s">
        <v>40</v>
      </c>
      <c r="I43" s="3">
        <v>21345</v>
      </c>
    </row>
    <row r="44" spans="1:9" ht="33" customHeight="1" x14ac:dyDescent="0.25">
      <c r="A44" s="2">
        <v>31</v>
      </c>
      <c r="B44" s="11" t="s">
        <v>53</v>
      </c>
      <c r="C44" s="12"/>
      <c r="D44" s="12"/>
      <c r="E44" s="12"/>
      <c r="F44" s="12"/>
      <c r="G44" s="13"/>
      <c r="H44" s="2"/>
      <c r="I44" s="3">
        <v>4433.33</v>
      </c>
    </row>
    <row r="45" spans="1:9" ht="21.75" customHeight="1" x14ac:dyDescent="0.25">
      <c r="A45" s="2">
        <v>32</v>
      </c>
      <c r="B45" s="27" t="s">
        <v>41</v>
      </c>
      <c r="C45" s="27"/>
      <c r="D45" s="27"/>
      <c r="E45" s="27"/>
      <c r="F45" s="27"/>
      <c r="G45" s="27"/>
      <c r="H45" s="2"/>
      <c r="I45" s="3">
        <v>5291</v>
      </c>
    </row>
    <row r="46" spans="1:9" ht="35.25" customHeight="1" x14ac:dyDescent="0.25">
      <c r="A46" s="2">
        <v>33</v>
      </c>
      <c r="B46" s="11" t="s">
        <v>42</v>
      </c>
      <c r="C46" s="12"/>
      <c r="D46" s="12"/>
      <c r="E46" s="12"/>
      <c r="F46" s="12"/>
      <c r="G46" s="13"/>
      <c r="H46" s="2"/>
      <c r="I46" s="3">
        <v>6255.1</v>
      </c>
    </row>
    <row r="47" spans="1:9" ht="18.75" customHeight="1" x14ac:dyDescent="0.25">
      <c r="A47" s="2">
        <v>34</v>
      </c>
      <c r="B47" s="30" t="s">
        <v>13</v>
      </c>
      <c r="C47" s="31"/>
      <c r="D47" s="31"/>
      <c r="E47" s="31"/>
      <c r="F47" s="31"/>
      <c r="G47" s="32"/>
      <c r="H47" s="2"/>
      <c r="I47" s="3">
        <f>SUM(I14:I46)*0.1</f>
        <v>43808.559000000001</v>
      </c>
    </row>
    <row r="48" spans="1:9" ht="16.5" customHeight="1" x14ac:dyDescent="0.25">
      <c r="A48" s="2">
        <v>35</v>
      </c>
      <c r="B48" s="15" t="s">
        <v>52</v>
      </c>
      <c r="C48" s="15"/>
      <c r="D48" s="15"/>
      <c r="E48" s="15"/>
      <c r="F48" s="15"/>
      <c r="G48" s="15"/>
      <c r="H48" s="2"/>
      <c r="I48" s="28">
        <f>SUM(I14:I47)</f>
        <v>481894.14899999998</v>
      </c>
    </row>
    <row r="49" spans="1:9" ht="30.75" customHeight="1" x14ac:dyDescent="0.25">
      <c r="A49" s="2">
        <v>36</v>
      </c>
      <c r="B49" s="15" t="s">
        <v>61</v>
      </c>
      <c r="C49" s="15"/>
      <c r="D49" s="15"/>
      <c r="E49" s="15"/>
      <c r="F49" s="15"/>
      <c r="G49" s="15"/>
      <c r="H49" s="2"/>
      <c r="I49" s="28">
        <f>I10-I48+I11</f>
        <v>9044.7309999999125</v>
      </c>
    </row>
    <row r="50" spans="1:9" ht="15.75" x14ac:dyDescent="0.25">
      <c r="A50" s="1"/>
      <c r="B50" s="26"/>
      <c r="C50" s="26"/>
      <c r="D50" s="26"/>
      <c r="E50" s="26"/>
      <c r="F50" s="26"/>
      <c r="G50" s="26"/>
      <c r="H50" s="1"/>
      <c r="I50" s="1"/>
    </row>
    <row r="51" spans="1:9" ht="15.75" customHeight="1" x14ac:dyDescent="0.25">
      <c r="A51" s="26" t="s">
        <v>26</v>
      </c>
      <c r="B51" s="26"/>
      <c r="C51" s="26"/>
      <c r="D51" s="26"/>
      <c r="E51" s="26"/>
      <c r="F51" s="26"/>
      <c r="G51" s="26"/>
      <c r="H51" s="25"/>
      <c r="I51" s="25"/>
    </row>
    <row r="52" spans="1:9" ht="15.75" x14ac:dyDescent="0.25">
      <c r="A52" s="24" t="s">
        <v>7</v>
      </c>
      <c r="B52" s="24"/>
      <c r="C52" s="24"/>
      <c r="D52" s="24"/>
      <c r="E52" s="24"/>
      <c r="F52" s="24"/>
      <c r="G52" s="24"/>
      <c r="H52" s="9" t="s">
        <v>27</v>
      </c>
      <c r="I52" s="9"/>
    </row>
    <row r="53" spans="1:9" ht="15.75" x14ac:dyDescent="0.25">
      <c r="B53" s="8"/>
      <c r="C53" s="8"/>
      <c r="D53" s="8"/>
      <c r="E53" s="8"/>
      <c r="F53" s="8"/>
      <c r="G53" s="8"/>
      <c r="H53" s="1"/>
      <c r="I53" s="1"/>
    </row>
  </sheetData>
  <mergeCells count="51">
    <mergeCell ref="B46:G46"/>
    <mergeCell ref="B44:G44"/>
    <mergeCell ref="B43:G43"/>
    <mergeCell ref="B45:G45"/>
    <mergeCell ref="B35:G35"/>
    <mergeCell ref="B36:G36"/>
    <mergeCell ref="B37:G37"/>
    <mergeCell ref="B38:G38"/>
    <mergeCell ref="B39:G39"/>
    <mergeCell ref="B40:G40"/>
    <mergeCell ref="B41:G41"/>
    <mergeCell ref="B42:G42"/>
    <mergeCell ref="B33:G33"/>
    <mergeCell ref="B34:G34"/>
    <mergeCell ref="A52:G52"/>
    <mergeCell ref="H51:I51"/>
    <mergeCell ref="B28:G28"/>
    <mergeCell ref="B50:G50"/>
    <mergeCell ref="A51:G51"/>
    <mergeCell ref="B47:G47"/>
    <mergeCell ref="H1:I3"/>
    <mergeCell ref="A2:C2"/>
    <mergeCell ref="A3:C3"/>
    <mergeCell ref="A4:I6"/>
    <mergeCell ref="A7:C7"/>
    <mergeCell ref="A8:I8"/>
    <mergeCell ref="B9:G9"/>
    <mergeCell ref="B10:G10"/>
    <mergeCell ref="B11:G11"/>
    <mergeCell ref="A12:I12"/>
    <mergeCell ref="B14:G14"/>
    <mergeCell ref="B15:G15"/>
    <mergeCell ref="B16:G16"/>
    <mergeCell ref="B13:G13"/>
    <mergeCell ref="B26:G26"/>
    <mergeCell ref="B17:G17"/>
    <mergeCell ref="B18:G18"/>
    <mergeCell ref="B19:G19"/>
    <mergeCell ref="B20:G20"/>
    <mergeCell ref="B22:G22"/>
    <mergeCell ref="B24:G24"/>
    <mergeCell ref="B23:G23"/>
    <mergeCell ref="B21:G21"/>
    <mergeCell ref="B25:G25"/>
    <mergeCell ref="B27:G27"/>
    <mergeCell ref="B48:G48"/>
    <mergeCell ref="B49:G49"/>
    <mergeCell ref="B29:G29"/>
    <mergeCell ref="B30:G30"/>
    <mergeCell ref="B31:G31"/>
    <mergeCell ref="B32:G32"/>
  </mergeCells>
  <pageMargins left="0.3125" right="0.27083333333333331" top="0.38541666666666669" bottom="0.27083333333333331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Бухгалтер</dc:creator>
  <cp:lastModifiedBy>admin</cp:lastModifiedBy>
  <cp:lastPrinted>2015-05-21T07:36:00Z</cp:lastPrinted>
  <dcterms:created xsi:type="dcterms:W3CDTF">2013-08-12T02:50:29Z</dcterms:created>
  <dcterms:modified xsi:type="dcterms:W3CDTF">2015-05-21T07:37:05Z</dcterms:modified>
</cp:coreProperties>
</file>