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3 ложь\"/>
    </mc:Choice>
  </mc:AlternateContent>
  <bookViews>
    <workbookView xWindow="240" yWindow="60" windowWidth="20115" windowHeight="850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9" i="1" l="1"/>
  <c r="I41" i="1" l="1"/>
  <c r="I49" i="1"/>
  <c r="I50" i="1" s="1"/>
  <c r="I51" i="1" s="1"/>
  <c r="I34" i="1"/>
  <c r="I25" i="1"/>
  <c r="I24" i="1"/>
  <c r="I23" i="1"/>
  <c r="I22" i="1"/>
  <c r="I21" i="1"/>
  <c r="I20" i="1"/>
  <c r="I19" i="1"/>
  <c r="I18" i="1"/>
  <c r="I13" i="1"/>
  <c r="I12" i="1"/>
  <c r="I9" i="1"/>
  <c r="I28" i="1" l="1"/>
  <c r="I29" i="1" s="1"/>
  <c r="I30" i="1" s="1"/>
</calcChain>
</file>

<file path=xl/sharedStrings.xml><?xml version="1.0" encoding="utf-8"?>
<sst xmlns="http://schemas.openxmlformats.org/spreadsheetml/2006/main" count="76" uniqueCount="68">
  <si>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</si>
  <si>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</si>
  <si>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</si>
  <si>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</si>
  <si>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</si>
  <si>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</si>
  <si>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</si>
  <si>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</si>
  <si>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</si>
  <si>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</si>
  <si>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</si>
  <si>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</si>
  <si>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</si>
  <si>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</si>
  <si>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</si>
  <si>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</si>
  <si>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</si>
  <si>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</si>
  <si>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</si>
  <si>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1шт.</t>
  </si>
  <si>
    <t>Установка заглушек на канализацию</t>
  </si>
  <si>
    <t>Монтаж теплоизоляции трубопроводов систем водоснабжения, отопления</t>
  </si>
  <si>
    <t>Итого расходы по статье "Текущий ремонт"</t>
  </si>
  <si>
    <t>Замена кранов системы водоснабжения, отопления</t>
  </si>
  <si>
    <t>2шт</t>
  </si>
  <si>
    <t>Замена трубопроводов систем водоснабжения, отопления</t>
  </si>
  <si>
    <t>Содержание лифтового оборудования</t>
  </si>
  <si>
    <t>10п.м.</t>
  </si>
  <si>
    <t>Переплата (долг(-)) по статье "Содержание"</t>
  </si>
  <si>
    <t>Примечание</t>
  </si>
  <si>
    <t>Содержание придомовой территорории с обслуживанием мусоропроводов</t>
  </si>
  <si>
    <t>2150 руб. в месяц</t>
  </si>
  <si>
    <t>2350 руб в месяц</t>
  </si>
  <si>
    <t>2 раза 1700 руб., 1200 руб.</t>
  </si>
  <si>
    <t>по показаниям прибора учета МОП</t>
  </si>
  <si>
    <t>1,57 руб с 1кв. м. жилой площади</t>
  </si>
  <si>
    <t>по договору(1,35руб.*2036,7кв.м.*24мес.)</t>
  </si>
  <si>
    <t>0,34 руб. с 1кв. м. жилой площади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</si>
  <si>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</si>
  <si>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0,86 руб. с 1кв. м. жилой площади</t>
  </si>
  <si>
    <t>Промывка системы отопления</t>
  </si>
  <si>
    <t>2 раза в год</t>
  </si>
  <si>
    <t>ежеквартально</t>
  </si>
  <si>
    <t>по договору</t>
  </si>
  <si>
    <t>Паспортно-регистрационныая служба</t>
  </si>
  <si>
    <t>Услуги банка за сбор денежных средств</t>
  </si>
  <si>
    <t>Биллинг прибора учета тепловой энергии(снятие показаний)</t>
  </si>
  <si>
    <t>600руб./мес.</t>
  </si>
  <si>
    <t>Непредвиденные расходы:</t>
  </si>
  <si>
    <t>Посыпка пешеходных дорожек отсевом</t>
  </si>
  <si>
    <t>Вознаграждение управляющей организации (10%)</t>
  </si>
  <si>
    <t>Переплата (долг(-)) по статье "Текущий ремонт"</t>
  </si>
  <si>
    <t>d=20мм 5шт, d=25мм 3шт</t>
  </si>
  <si>
    <t>Покраска подъездных козырьков</t>
  </si>
  <si>
    <t>1шт. 2 раза</t>
  </si>
  <si>
    <t>8шт</t>
  </si>
  <si>
    <t>Внутренняя отделка откосов и подоконников</t>
  </si>
  <si>
    <t>820руб./шт</t>
  </si>
  <si>
    <t xml:space="preserve"> п.м.</t>
  </si>
  <si>
    <t xml:space="preserve">Замена трубопроводов систем канализации </t>
  </si>
  <si>
    <t>5,3п.м. по 410,83 руб./п.м.d=100мм;  3,1 п.м.  d=50мм  по 377 руб./п.м.</t>
  </si>
  <si>
    <t xml:space="preserve"> d=100мм 2шт.</t>
  </si>
  <si>
    <t>Утепление подвального помещения (закрытие слуховых окон)</t>
  </si>
  <si>
    <t>Утепление чердачного помещения (закрытие слуховых окон)</t>
  </si>
  <si>
    <t>Замена двери на мусоропроде</t>
  </si>
  <si>
    <t>Ремонт тележки для бака с заменой колес(4шт)</t>
  </si>
  <si>
    <t>Вывод водоснабжения в подъезд для уборщицы</t>
  </si>
  <si>
    <t xml:space="preserve"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мкр. Университетский, 46 б/с 5 с 01.01.2013г. по 31.12.13г.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</si>
</sst>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view="pageLayout" topLeftCell="A37" zoomScaleNormal="100" workbookViewId="0">
      <selection activeCell="B40" sqref="B40:G40"/>
    </sheetView>
  </sheetViews>
  <sheetFormatPr defaultRowHeight="15" x14ac:dyDescent="0.25"/>
  <cols>
    <col min="8" max="8" width="19.28515625" customWidth="1"/>
    <col min="9" max="9" width="14.42578125" customWidth="1"/>
  </cols>
  <sheetData>
    <row r="1" spans="1:9" ht="8.2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1" t="s">
        <v>67</v>
      </c>
      <c r="B2" s="21"/>
      <c r="C2" s="21"/>
      <c r="D2" s="21"/>
      <c r="E2" s="21"/>
      <c r="F2" s="21"/>
      <c r="G2" s="21"/>
      <c r="H2" s="21"/>
      <c r="I2" s="21"/>
    </row>
    <row r="3" spans="1:9" x14ac:dyDescent="0.25">
      <c r="A3" s="21"/>
      <c r="B3" s="21"/>
      <c r="C3" s="21"/>
      <c r="D3" s="21"/>
      <c r="E3" s="21"/>
      <c r="F3" s="21"/>
      <c r="G3" s="21"/>
      <c r="H3" s="21"/>
      <c r="I3" s="21"/>
    </row>
    <row r="4" spans="1:9" ht="45" customHeight="1" x14ac:dyDescent="0.25">
      <c r="A4" s="21"/>
      <c r="B4" s="21"/>
      <c r="C4" s="21"/>
      <c r="D4" s="21"/>
      <c r="E4" s="21"/>
      <c r="F4" s="21"/>
      <c r="G4" s="21"/>
      <c r="H4" s="21"/>
      <c r="I4" s="21"/>
    </row>
    <row r="5" spans="1:9" ht="27.75" customHeight="1" x14ac:dyDescent="0.25">
      <c r="A5" s="22"/>
      <c r="B5" s="22"/>
      <c r="C5" s="22"/>
      <c r="D5" s="5"/>
      <c r="E5" s="5"/>
      <c r="F5" s="6"/>
      <c r="G5" s="6"/>
      <c r="H5" s="6"/>
      <c r="I5" s="6"/>
    </row>
    <row r="6" spans="1:9" ht="15.75" x14ac:dyDescent="0.25">
      <c r="A6" s="13" t="s">
        <v>16</v>
      </c>
      <c r="B6" s="13"/>
      <c r="C6" s="13"/>
      <c r="D6" s="18"/>
      <c r="E6" s="18"/>
      <c r="F6" s="18"/>
      <c r="G6" s="18"/>
      <c r="H6" s="18"/>
      <c r="I6" s="18"/>
    </row>
    <row r="7" spans="1:9" ht="15.75" x14ac:dyDescent="0.25">
      <c r="A7" s="2"/>
      <c r="B7" s="13" t="s">
        <v>0</v>
      </c>
      <c r="C7" s="13"/>
      <c r="D7" s="13"/>
      <c r="E7" s="13"/>
      <c r="F7" s="13"/>
      <c r="G7" s="13"/>
      <c r="H7" s="2"/>
      <c r="I7" s="7"/>
    </row>
    <row r="8" spans="1:9" ht="15.75" x14ac:dyDescent="0.25">
      <c r="A8" s="2"/>
      <c r="B8" s="13" t="s">
        <v>1</v>
      </c>
      <c r="C8" s="13"/>
      <c r="D8" s="13"/>
      <c r="E8" s="13"/>
      <c r="F8" s="13"/>
      <c r="G8" s="13"/>
      <c r="H8" s="2"/>
      <c r="I8" s="7"/>
    </row>
    <row r="9" spans="1:9" ht="15.75" x14ac:dyDescent="0.25">
      <c r="A9" s="2"/>
      <c r="B9" s="13" t="s">
        <v>28</v>
      </c>
      <c r="C9" s="13"/>
      <c r="D9" s="13"/>
      <c r="E9" s="13"/>
      <c r="F9" s="13"/>
      <c r="G9" s="13"/>
      <c r="H9" s="2"/>
      <c r="I9" s="7">
        <f>I8-I7</f>
        <v>0</v>
      </c>
    </row>
    <row r="10" spans="1:9" ht="15.75" x14ac:dyDescent="0.25">
      <c r="A10" s="13" t="s">
        <v>2</v>
      </c>
      <c r="B10" s="13"/>
      <c r="C10" s="13"/>
      <c r="D10" s="13"/>
      <c r="E10" s="13"/>
      <c r="F10" s="13"/>
      <c r="G10" s="13"/>
      <c r="H10" s="13"/>
      <c r="I10" s="13"/>
    </row>
    <row r="11" spans="1:9" ht="31.5" x14ac:dyDescent="0.25">
      <c r="A11" s="4"/>
      <c r="B11" s="20" t="s">
        <v>14</v>
      </c>
      <c r="C11" s="20"/>
      <c r="D11" s="20"/>
      <c r="E11" s="20"/>
      <c r="F11" s="20"/>
      <c r="G11" s="20"/>
      <c r="H11" s="2" t="s">
        <v>29</v>
      </c>
      <c r="I11" s="2" t="s">
        <v>18</v>
      </c>
    </row>
    <row r="12" spans="1:9" ht="15.75" x14ac:dyDescent="0.25">
      <c r="A12" s="2">
        <v>1</v>
      </c>
      <c r="B12" s="13" t="s">
        <v>30</v>
      </c>
      <c r="C12" s="13"/>
      <c r="D12" s="13"/>
      <c r="E12" s="13"/>
      <c r="F12" s="13"/>
      <c r="G12" s="13"/>
      <c r="H12" s="2" t="s">
        <v>31</v>
      </c>
      <c r="I12" s="3">
        <f>2150*24</f>
        <v>51600</v>
      </c>
    </row>
    <row r="13" spans="1:9" ht="15.75" x14ac:dyDescent="0.25">
      <c r="A13" s="2">
        <v>2</v>
      </c>
      <c r="B13" s="13" t="s">
        <v>3</v>
      </c>
      <c r="C13" s="13"/>
      <c r="D13" s="13"/>
      <c r="E13" s="13"/>
      <c r="F13" s="13"/>
      <c r="G13" s="13"/>
      <c r="H13" s="2" t="s">
        <v>32</v>
      </c>
      <c r="I13" s="3">
        <f>2350*24</f>
        <v>56400</v>
      </c>
    </row>
    <row r="14" spans="1:9" ht="31.5" x14ac:dyDescent="0.25">
      <c r="A14" s="2">
        <v>3</v>
      </c>
      <c r="B14" s="13" t="s">
        <v>4</v>
      </c>
      <c r="C14" s="13"/>
      <c r="D14" s="13"/>
      <c r="E14" s="13"/>
      <c r="F14" s="13"/>
      <c r="G14" s="13"/>
      <c r="H14" s="2" t="s">
        <v>33</v>
      </c>
      <c r="I14" s="3">
        <v>2900</v>
      </c>
    </row>
    <row r="15" spans="1:9" ht="47.25" x14ac:dyDescent="0.25">
      <c r="A15" s="2">
        <v>4</v>
      </c>
      <c r="B15" s="13" t="s">
        <v>5</v>
      </c>
      <c r="C15" s="13"/>
      <c r="D15" s="13"/>
      <c r="E15" s="13"/>
      <c r="F15" s="13"/>
      <c r="G15" s="13"/>
      <c r="H15" s="2" t="s">
        <v>34</v>
      </c>
      <c r="I15" s="3">
        <v>23124.78</v>
      </c>
    </row>
    <row r="16" spans="1:9" ht="31.5" x14ac:dyDescent="0.25">
      <c r="A16" s="2">
        <v>5</v>
      </c>
      <c r="B16" s="13" t="s">
        <v>6</v>
      </c>
      <c r="C16" s="13"/>
      <c r="D16" s="13"/>
      <c r="E16" s="13"/>
      <c r="F16" s="13"/>
      <c r="G16" s="13"/>
      <c r="H16" s="2" t="s">
        <v>35</v>
      </c>
      <c r="I16" s="3">
        <v>76742.86</v>
      </c>
    </row>
    <row r="17" spans="1:9" ht="63" x14ac:dyDescent="0.25">
      <c r="A17" s="2">
        <v>6</v>
      </c>
      <c r="B17" s="13" t="s">
        <v>7</v>
      </c>
      <c r="C17" s="13"/>
      <c r="D17" s="13"/>
      <c r="E17" s="13"/>
      <c r="F17" s="13"/>
      <c r="G17" s="13"/>
      <c r="H17" s="2" t="s">
        <v>36</v>
      </c>
      <c r="I17" s="2">
        <v>65989.08</v>
      </c>
    </row>
    <row r="18" spans="1:9" ht="31.5" x14ac:dyDescent="0.25">
      <c r="A18" s="2">
        <v>7</v>
      </c>
      <c r="B18" s="13" t="s">
        <v>8</v>
      </c>
      <c r="C18" s="13"/>
      <c r="D18" s="13"/>
      <c r="E18" s="13"/>
      <c r="F18" s="13"/>
      <c r="G18" s="13"/>
      <c r="H18" s="2" t="s">
        <v>37</v>
      </c>
      <c r="I18" s="3">
        <f>0.34*2036.7*24</f>
        <v>16619.472000000002</v>
      </c>
    </row>
    <row r="19" spans="1:9" ht="31.5" x14ac:dyDescent="0.25">
      <c r="A19" s="2">
        <v>8</v>
      </c>
      <c r="B19" s="13" t="s">
        <v>38</v>
      </c>
      <c r="C19" s="13"/>
      <c r="D19" s="13"/>
      <c r="E19" s="13"/>
      <c r="F19" s="13"/>
      <c r="G19" s="13"/>
      <c r="H19" s="2" t="s">
        <v>39</v>
      </c>
      <c r="I19" s="3">
        <f>0.86*2036.7*24</f>
        <v>42037.488000000005</v>
      </c>
    </row>
    <row r="20" spans="1:9" ht="15.75" x14ac:dyDescent="0.25">
      <c r="A20" s="2">
        <v>9</v>
      </c>
      <c r="B20" s="13" t="s">
        <v>40</v>
      </c>
      <c r="C20" s="13"/>
      <c r="D20" s="13"/>
      <c r="E20" s="13"/>
      <c r="F20" s="13"/>
      <c r="G20" s="13"/>
      <c r="H20" s="2" t="s">
        <v>41</v>
      </c>
      <c r="I20" s="3">
        <f>4*1300</f>
        <v>5200</v>
      </c>
    </row>
    <row r="21" spans="1:9" ht="15.75" x14ac:dyDescent="0.25">
      <c r="A21" s="2">
        <v>10</v>
      </c>
      <c r="B21" s="13" t="s">
        <v>9</v>
      </c>
      <c r="C21" s="13"/>
      <c r="D21" s="13"/>
      <c r="E21" s="13"/>
      <c r="F21" s="13"/>
      <c r="G21" s="13"/>
      <c r="H21" s="2" t="s">
        <v>42</v>
      </c>
      <c r="I21" s="3">
        <f>0.1*D5*24</f>
        <v>0</v>
      </c>
    </row>
    <row r="22" spans="1:9" ht="15.75" x14ac:dyDescent="0.25">
      <c r="A22" s="2">
        <v>11</v>
      </c>
      <c r="B22" s="13" t="s">
        <v>26</v>
      </c>
      <c r="C22" s="13"/>
      <c r="D22" s="13"/>
      <c r="E22" s="13"/>
      <c r="F22" s="13"/>
      <c r="G22" s="13"/>
      <c r="H22" s="2" t="s">
        <v>43</v>
      </c>
      <c r="I22" s="3">
        <f>5300*24</f>
        <v>127200</v>
      </c>
    </row>
    <row r="23" spans="1:9" ht="15.75" x14ac:dyDescent="0.25">
      <c r="A23" s="2">
        <v>12</v>
      </c>
      <c r="B23" s="13" t="s">
        <v>44</v>
      </c>
      <c r="C23" s="13"/>
      <c r="D23" s="13"/>
      <c r="E23" s="13"/>
      <c r="F23" s="13"/>
      <c r="G23" s="13"/>
      <c r="H23" s="9" t="s">
        <v>43</v>
      </c>
      <c r="I23" s="2">
        <f>386.44*24</f>
        <v>9274.56</v>
      </c>
    </row>
    <row r="24" spans="1:9" ht="15.75" x14ac:dyDescent="0.25">
      <c r="A24" s="2">
        <v>13</v>
      </c>
      <c r="B24" s="13" t="s">
        <v>45</v>
      </c>
      <c r="C24" s="13"/>
      <c r="D24" s="13"/>
      <c r="E24" s="13"/>
      <c r="F24" s="13"/>
      <c r="G24" s="13"/>
      <c r="H24" s="2" t="s">
        <v>43</v>
      </c>
      <c r="I24" s="3">
        <f>721.36*24</f>
        <v>17312.64</v>
      </c>
    </row>
    <row r="25" spans="1:9" ht="15.75" x14ac:dyDescent="0.25">
      <c r="A25" s="8">
        <v>14</v>
      </c>
      <c r="B25" s="13" t="s">
        <v>46</v>
      </c>
      <c r="C25" s="13"/>
      <c r="D25" s="13"/>
      <c r="E25" s="13"/>
      <c r="F25" s="13"/>
      <c r="G25" s="13"/>
      <c r="H25" s="2" t="s">
        <v>47</v>
      </c>
      <c r="I25" s="3">
        <f>24*600</f>
        <v>14400</v>
      </c>
    </row>
    <row r="26" spans="1:9" ht="15.75" x14ac:dyDescent="0.25">
      <c r="A26" s="8">
        <v>15</v>
      </c>
      <c r="B26" s="13" t="s">
        <v>48</v>
      </c>
      <c r="C26" s="13"/>
      <c r="D26" s="13"/>
      <c r="E26" s="13"/>
      <c r="F26" s="13"/>
      <c r="G26" s="13"/>
      <c r="H26" s="2"/>
      <c r="I26" s="3"/>
    </row>
    <row r="27" spans="1:9" ht="15.75" x14ac:dyDescent="0.25">
      <c r="A27" s="8">
        <v>16</v>
      </c>
      <c r="B27" s="13" t="s">
        <v>49</v>
      </c>
      <c r="C27" s="13"/>
      <c r="D27" s="13"/>
      <c r="E27" s="13"/>
      <c r="F27" s="13"/>
      <c r="G27" s="13"/>
      <c r="H27" s="2"/>
      <c r="I27" s="3">
        <v>375.3</v>
      </c>
    </row>
    <row r="28" spans="1:9" ht="15.75" x14ac:dyDescent="0.25">
      <c r="A28" s="8">
        <v>17</v>
      </c>
      <c r="B28" s="13" t="s">
        <v>50</v>
      </c>
      <c r="C28" s="13"/>
      <c r="D28" s="13"/>
      <c r="E28" s="13"/>
      <c r="F28" s="13"/>
      <c r="G28" s="13"/>
      <c r="H28" s="2"/>
      <c r="I28" s="3">
        <f>SUM(I12:I27)*0.1</f>
        <v>50917.618000000009</v>
      </c>
    </row>
    <row r="29" spans="1:9" ht="15.75" x14ac:dyDescent="0.25">
      <c r="A29" s="2"/>
      <c r="B29" s="13" t="s">
        <v>10</v>
      </c>
      <c r="C29" s="13"/>
      <c r="D29" s="13"/>
      <c r="E29" s="13"/>
      <c r="F29" s="13"/>
      <c r="G29" s="13"/>
      <c r="H29" s="2"/>
      <c r="I29" s="7">
        <f>SUM(I12:I28)</f>
        <v>560093.79800000007</v>
      </c>
    </row>
    <row r="30" spans="1:9" ht="15.75" x14ac:dyDescent="0.25">
      <c r="A30" s="10"/>
      <c r="B30" s="23" t="s">
        <v>11</v>
      </c>
      <c r="C30" s="23"/>
      <c r="D30" s="23"/>
      <c r="E30" s="23"/>
      <c r="F30" s="23"/>
      <c r="G30" s="23"/>
      <c r="H30" s="10"/>
      <c r="I30" s="7">
        <f>I8-I29</f>
        <v>-560093.79800000007</v>
      </c>
    </row>
    <row r="31" spans="1:9" ht="15.75" x14ac:dyDescent="0.25">
      <c r="A31" s="13" t="s">
        <v>17</v>
      </c>
      <c r="B31" s="13"/>
      <c r="C31" s="13"/>
      <c r="D31" s="18"/>
      <c r="E31" s="18"/>
      <c r="F31" s="18"/>
      <c r="G31" s="18"/>
      <c r="H31" s="18"/>
      <c r="I31" s="18"/>
    </row>
    <row r="32" spans="1:9" ht="15.75" x14ac:dyDescent="0.25">
      <c r="A32" s="2"/>
      <c r="B32" s="13" t="s">
        <v>12</v>
      </c>
      <c r="C32" s="13"/>
      <c r="D32" s="13"/>
      <c r="E32" s="13"/>
      <c r="F32" s="13"/>
      <c r="G32" s="13"/>
      <c r="H32" s="2"/>
      <c r="I32" s="7"/>
    </row>
    <row r="33" spans="1:9" ht="15.75" x14ac:dyDescent="0.25">
      <c r="A33" s="2"/>
      <c r="B33" s="13" t="s">
        <v>13</v>
      </c>
      <c r="C33" s="13"/>
      <c r="D33" s="13"/>
      <c r="E33" s="13"/>
      <c r="F33" s="13"/>
      <c r="G33" s="13"/>
      <c r="H33" s="2"/>
      <c r="I33" s="7"/>
    </row>
    <row r="34" spans="1:9" ht="15.75" x14ac:dyDescent="0.25">
      <c r="A34" s="2"/>
      <c r="B34" s="13" t="s">
        <v>51</v>
      </c>
      <c r="C34" s="13"/>
      <c r="D34" s="13"/>
      <c r="E34" s="13"/>
      <c r="F34" s="13"/>
      <c r="G34" s="13"/>
      <c r="H34" s="2"/>
      <c r="I34" s="7">
        <f>I33-I32</f>
        <v>0</v>
      </c>
    </row>
    <row r="35" spans="1:9" ht="15.75" x14ac:dyDescent="0.25">
      <c r="A35" s="13" t="s">
        <v>2</v>
      </c>
      <c r="B35" s="13"/>
      <c r="C35" s="13"/>
      <c r="D35" s="13"/>
      <c r="E35" s="13"/>
      <c r="F35" s="13"/>
      <c r="G35" s="13"/>
      <c r="H35" s="13"/>
      <c r="I35" s="13"/>
    </row>
    <row r="36" spans="1:9" ht="31.5" x14ac:dyDescent="0.25">
      <c r="A36" s="4"/>
      <c r="B36" s="20" t="s">
        <v>14</v>
      </c>
      <c r="C36" s="20"/>
      <c r="D36" s="20"/>
      <c r="E36" s="20"/>
      <c r="F36" s="20"/>
      <c r="G36" s="20"/>
      <c r="H36" s="2" t="s">
        <v>15</v>
      </c>
      <c r="I36" s="2" t="s">
        <v>18</v>
      </c>
    </row>
    <row r="37" spans="1:9" ht="31.5" x14ac:dyDescent="0.25">
      <c r="A37" s="2">
        <v>1</v>
      </c>
      <c r="B37" s="19" t="s">
        <v>23</v>
      </c>
      <c r="C37" s="19"/>
      <c r="D37" s="19"/>
      <c r="E37" s="19"/>
      <c r="F37" s="19"/>
      <c r="G37" s="19"/>
      <c r="H37" s="2" t="s">
        <v>52</v>
      </c>
      <c r="I37" s="3">
        <v>2035</v>
      </c>
    </row>
    <row r="38" spans="1:9" ht="15.75" x14ac:dyDescent="0.25">
      <c r="A38" s="8">
        <v>2</v>
      </c>
      <c r="B38" s="19" t="s">
        <v>53</v>
      </c>
      <c r="C38" s="19"/>
      <c r="D38" s="19"/>
      <c r="E38" s="19"/>
      <c r="F38" s="19"/>
      <c r="G38" s="19"/>
      <c r="H38" s="2" t="s">
        <v>54</v>
      </c>
      <c r="I38" s="3">
        <v>2375</v>
      </c>
    </row>
    <row r="39" spans="1:9" ht="15.75" x14ac:dyDescent="0.25">
      <c r="A39" s="8">
        <v>4</v>
      </c>
      <c r="B39" s="24" t="s">
        <v>56</v>
      </c>
      <c r="C39" s="25"/>
      <c r="D39" s="25"/>
      <c r="E39" s="25"/>
      <c r="F39" s="25"/>
      <c r="G39" s="26"/>
      <c r="H39" s="2" t="s">
        <v>57</v>
      </c>
      <c r="I39" s="3">
        <f>8*820</f>
        <v>6560</v>
      </c>
    </row>
    <row r="40" spans="1:9" ht="15.75" x14ac:dyDescent="0.25">
      <c r="A40" s="8">
        <v>6</v>
      </c>
      <c r="B40" s="19" t="s">
        <v>21</v>
      </c>
      <c r="C40" s="19"/>
      <c r="D40" s="19"/>
      <c r="E40" s="19"/>
      <c r="F40" s="19"/>
      <c r="G40" s="19"/>
      <c r="H40" s="2" t="s">
        <v>58</v>
      </c>
      <c r="I40" s="3">
        <v>2765</v>
      </c>
    </row>
    <row r="41" spans="1:9" ht="15.75" x14ac:dyDescent="0.25">
      <c r="A41" s="8">
        <v>7</v>
      </c>
      <c r="B41" s="19" t="s">
        <v>25</v>
      </c>
      <c r="C41" s="19"/>
      <c r="D41" s="19"/>
      <c r="E41" s="19"/>
      <c r="F41" s="19"/>
      <c r="G41" s="19"/>
      <c r="H41" s="2" t="s">
        <v>27</v>
      </c>
      <c r="I41" s="3">
        <f>138.25*10</f>
        <v>1382.5</v>
      </c>
    </row>
    <row r="42" spans="1:9" ht="63" x14ac:dyDescent="0.25">
      <c r="A42" s="8">
        <v>8</v>
      </c>
      <c r="B42" s="19" t="s">
        <v>59</v>
      </c>
      <c r="C42" s="19"/>
      <c r="D42" s="19"/>
      <c r="E42" s="19"/>
      <c r="F42" s="19"/>
      <c r="G42" s="19"/>
      <c r="H42" s="2" t="s">
        <v>60</v>
      </c>
      <c r="I42" s="3">
        <v>3346.1</v>
      </c>
    </row>
    <row r="43" spans="1:9" ht="15.75" x14ac:dyDescent="0.25">
      <c r="A43" s="8">
        <v>9</v>
      </c>
      <c r="B43" s="19" t="s">
        <v>20</v>
      </c>
      <c r="C43" s="19"/>
      <c r="D43" s="19"/>
      <c r="E43" s="19"/>
      <c r="F43" s="19"/>
      <c r="G43" s="19"/>
      <c r="H43" s="2" t="s">
        <v>61</v>
      </c>
      <c r="I43" s="3">
        <v>178</v>
      </c>
    </row>
    <row r="44" spans="1:9" ht="15.75" x14ac:dyDescent="0.25">
      <c r="A44" s="8">
        <v>10</v>
      </c>
      <c r="B44" s="19" t="s">
        <v>62</v>
      </c>
      <c r="C44" s="19"/>
      <c r="D44" s="19"/>
      <c r="E44" s="19"/>
      <c r="F44" s="19"/>
      <c r="G44" s="19"/>
      <c r="H44" s="2" t="s">
        <v>24</v>
      </c>
      <c r="I44" s="3">
        <v>257.39999999999998</v>
      </c>
    </row>
    <row r="45" spans="1:9" ht="15.75" x14ac:dyDescent="0.25">
      <c r="A45" s="8">
        <v>11</v>
      </c>
      <c r="B45" s="19" t="s">
        <v>63</v>
      </c>
      <c r="C45" s="19"/>
      <c r="D45" s="19"/>
      <c r="E45" s="19"/>
      <c r="F45" s="19"/>
      <c r="G45" s="19"/>
      <c r="H45" s="2" t="s">
        <v>55</v>
      </c>
      <c r="I45" s="3">
        <v>856</v>
      </c>
    </row>
    <row r="46" spans="1:9" ht="15.75" x14ac:dyDescent="0.25">
      <c r="A46" s="8">
        <v>13</v>
      </c>
      <c r="B46" s="13" t="s">
        <v>64</v>
      </c>
      <c r="C46" s="13"/>
      <c r="D46" s="13"/>
      <c r="E46" s="13"/>
      <c r="F46" s="13"/>
      <c r="G46" s="13"/>
      <c r="H46" s="2" t="s">
        <v>19</v>
      </c>
      <c r="I46" s="3">
        <v>5867.7</v>
      </c>
    </row>
    <row r="47" spans="1:9" ht="15.75" x14ac:dyDescent="0.25">
      <c r="A47" s="8">
        <v>14</v>
      </c>
      <c r="B47" s="13" t="s">
        <v>65</v>
      </c>
      <c r="C47" s="13"/>
      <c r="D47" s="13"/>
      <c r="E47" s="13"/>
      <c r="F47" s="13"/>
      <c r="G47" s="13"/>
      <c r="H47" s="2" t="s">
        <v>19</v>
      </c>
      <c r="I47" s="3">
        <v>4780</v>
      </c>
    </row>
    <row r="48" spans="1:9" ht="15.75" x14ac:dyDescent="0.25">
      <c r="A48" s="8">
        <v>18</v>
      </c>
      <c r="B48" s="13" t="s">
        <v>66</v>
      </c>
      <c r="C48" s="13"/>
      <c r="D48" s="13"/>
      <c r="E48" s="13"/>
      <c r="F48" s="13"/>
      <c r="G48" s="13"/>
      <c r="H48" s="2"/>
      <c r="I48" s="11">
        <v>3720</v>
      </c>
    </row>
    <row r="49" spans="1:9" ht="15.75" x14ac:dyDescent="0.25">
      <c r="A49" s="8">
        <v>19</v>
      </c>
      <c r="B49" s="14" t="s">
        <v>50</v>
      </c>
      <c r="C49" s="15"/>
      <c r="D49" s="15"/>
      <c r="E49" s="15"/>
      <c r="F49" s="15"/>
      <c r="G49" s="16"/>
      <c r="H49" s="2"/>
      <c r="I49" s="11">
        <f>SUM(I37:I48)*0.1</f>
        <v>3412.27</v>
      </c>
    </row>
    <row r="50" spans="1:9" ht="15.75" x14ac:dyDescent="0.25">
      <c r="A50" s="9"/>
      <c r="B50" s="13" t="s">
        <v>22</v>
      </c>
      <c r="C50" s="13"/>
      <c r="D50" s="13"/>
      <c r="E50" s="13"/>
      <c r="F50" s="13"/>
      <c r="G50" s="13"/>
      <c r="H50" s="9"/>
      <c r="I50" s="12">
        <f>SUM(I37:I49)</f>
        <v>37534.969999999994</v>
      </c>
    </row>
    <row r="51" spans="1:9" ht="15.75" x14ac:dyDescent="0.25">
      <c r="A51" s="9"/>
      <c r="B51" s="17" t="s">
        <v>11</v>
      </c>
      <c r="C51" s="17"/>
      <c r="D51" s="17"/>
      <c r="E51" s="17"/>
      <c r="F51" s="17"/>
      <c r="G51" s="17"/>
      <c r="H51" s="9"/>
      <c r="I51" s="12">
        <f>I33-I50</f>
        <v>-37534.969999999994</v>
      </c>
    </row>
  </sheetData>
  <mergeCells count="48">
    <mergeCell ref="B24:G24"/>
    <mergeCell ref="B38:G38"/>
    <mergeCell ref="B32:G32"/>
    <mergeCell ref="B25:G25"/>
    <mergeCell ref="B26:G26"/>
    <mergeCell ref="B27:G27"/>
    <mergeCell ref="B29:G29"/>
    <mergeCell ref="B34:G34"/>
    <mergeCell ref="B33:G33"/>
    <mergeCell ref="B30:G30"/>
    <mergeCell ref="B36:G36"/>
    <mergeCell ref="B37:G37"/>
    <mergeCell ref="B20:G20"/>
    <mergeCell ref="B23:G23"/>
    <mergeCell ref="B18:G18"/>
    <mergeCell ref="B21:G21"/>
    <mergeCell ref="B19:G19"/>
    <mergeCell ref="B22:G22"/>
    <mergeCell ref="B13:G13"/>
    <mergeCell ref="B14:G14"/>
    <mergeCell ref="B15:G15"/>
    <mergeCell ref="B16:G16"/>
    <mergeCell ref="B17:G17"/>
    <mergeCell ref="B12:G12"/>
    <mergeCell ref="A6:I6"/>
    <mergeCell ref="B8:G8"/>
    <mergeCell ref="B9:G9"/>
    <mergeCell ref="B11:G11"/>
    <mergeCell ref="B7:G7"/>
    <mergeCell ref="A2:I4"/>
    <mergeCell ref="A5:C5"/>
    <mergeCell ref="A10:I10"/>
    <mergeCell ref="B28:G28"/>
    <mergeCell ref="A31:I31"/>
    <mergeCell ref="A35:I35"/>
    <mergeCell ref="B45:G45"/>
    <mergeCell ref="B39:G39"/>
    <mergeCell ref="B40:G40"/>
    <mergeCell ref="B41:G41"/>
    <mergeCell ref="B42:G42"/>
    <mergeCell ref="B43:G43"/>
    <mergeCell ref="B44:G44"/>
    <mergeCell ref="B48:G48"/>
    <mergeCell ref="B49:G49"/>
    <mergeCell ref="B50:G50"/>
    <mergeCell ref="B51:G51"/>
    <mergeCell ref="B46:G46"/>
    <mergeCell ref="B47:G4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2014-05-30T08:15:22Z</dcterms:modified>
</cp:coreProperties>
</file>