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0" i="1" l="1"/>
  <c r="I18" i="1" l="1"/>
  <c r="I24" i="1" l="1"/>
  <c r="I15" i="1" l="1"/>
  <c r="I30" i="1" l="1"/>
  <c r="I17" i="1" l="1"/>
  <c r="I53" i="1"/>
  <c r="I28" i="1"/>
  <c r="I46" i="1" l="1"/>
  <c r="I44" i="1"/>
  <c r="I27" i="1"/>
  <c r="I26" i="1"/>
  <c r="I20" i="1"/>
  <c r="I23" i="1"/>
  <c r="I21" i="1"/>
  <c r="I16" i="1"/>
  <c r="I14" i="1"/>
  <c r="I40" i="1"/>
  <c r="I11" i="1"/>
  <c r="I34" i="1" l="1"/>
  <c r="I35" i="1" s="1"/>
  <c r="I36" i="1" s="1"/>
  <c r="I56" i="1"/>
  <c r="I57" i="1" s="1"/>
  <c r="I58" i="1" s="1"/>
</calcChain>
</file>

<file path=xl/sharedStrings.xml><?xml version="1.0" encoding="utf-8"?>
<sst xmlns="http://schemas.openxmlformats.org/spreadsheetml/2006/main" count="85" uniqueCount="76">
  <si>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</si>
  <si>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</si>
  <si>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</si>
  <si>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</si>
  <si>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</si>
  <si>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</si>
  <si>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</si>
  <si>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</si>
  <si>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</si>
  <si>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</si>
  <si>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Непредвиденные расходы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</si>
  <si>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</si>
  <si>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</si>
  <si>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</si>
  <si>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</si>
  <si>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</si>
  <si>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</si>
  <si>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</si>
  <si>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</si>
  <si>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</si>
  <si>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</si>
  <si>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</si>
  <si>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</si>
  <si>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</si>
  <si>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</si>
  <si>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</si>
  <si>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2шт.</t>
  </si>
  <si>
    <t>Ремонт дверей на мусоропроводах</t>
  </si>
  <si>
    <t>d=20мм 5шт, d=25мм 3шт</t>
  </si>
  <si>
    <t>Установка почтовых ящиков</t>
  </si>
  <si>
    <t>20 п.м.</t>
  </si>
  <si>
    <t>36шт</t>
  </si>
  <si>
    <t>1шт</t>
  </si>
  <si>
    <t>Покраска подъездных козырьков</t>
  </si>
  <si>
    <t>Установка елки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</si>
  <si>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</si>
  <si>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</si>
  <si>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</si>
  <si>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</si>
  <si>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7750 руб. в месяц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</si>
  <si>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</si>
  <si>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</si>
  <si>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</si>
  <si>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</si>
  <si>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0,34 руб. с 1кв. м. жилой площади</t>
  </si>
  <si>
    <t>по договору</t>
  </si>
  <si>
    <t>Паспортно-регистрационныая служба</t>
  </si>
  <si>
    <t>Вознаграждение управляющей организации (10%)</t>
  </si>
  <si>
    <t>Услуги банка за сбор денежных средств</t>
  </si>
  <si>
    <t>Мелкий ремонт подъездных дверей без снятия</t>
  </si>
  <si>
    <t>Посыпка пешеходных дорожек отсевом</t>
  </si>
  <si>
    <t>Непредвиденные расходы:</t>
  </si>
  <si>
    <t>ежеквартально</t>
  </si>
  <si>
    <t>Подготовка и сдача теплового пункта</t>
  </si>
  <si>
    <t>Замена трубопровода ХВС на вводе в МКД</t>
  </si>
  <si>
    <t>пружины 2 шт., шарниры 2шт</t>
  </si>
  <si>
    <t>Дополнительный мусорный бак</t>
  </si>
  <si>
    <t xml:space="preserve">Согласовано:  </t>
  </si>
  <si>
    <t>Совет МКД</t>
  </si>
  <si>
    <t>Покраска бордюр дорожной краской</t>
  </si>
  <si>
    <t>Промывка системы отопления</t>
  </si>
  <si>
    <t>1 раз</t>
  </si>
  <si>
    <t>Утепление подвальных, чердачных помещений пенопластом</t>
  </si>
  <si>
    <t>67руб./шт.</t>
  </si>
  <si>
    <t>30 п.м. по 35,78 руб./п.м.</t>
  </si>
  <si>
    <t>3шт.</t>
  </si>
  <si>
    <t>Биллинг прибора учета тепловой энергии(снятие показаний)</t>
  </si>
  <si>
    <t>600 руб. в месяц</t>
  </si>
  <si>
    <t>4010 руб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</si>
  <si>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</si>
  <si>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</si>
  <si>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</si>
  <si>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</si>
  <si>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>Уборка снега с козырьков</t>
  </si>
  <si>
    <t>30 п.м.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</si>
  <si>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64                                                               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</si>
</sst>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view="pageLayout" topLeftCell="A40" zoomScale="110" zoomScaleNormal="100" zoomScalePageLayoutView="110" workbookViewId="0">
      <selection activeCell="A43" sqref="A43:A57"/>
    </sheetView>
  </sheetViews>
  <sheetFormatPr defaultRowHeight="15" x14ac:dyDescent="0.25"/>
  <cols>
    <col min="1" max="1" width="7.28515625" customWidth="1"/>
    <col min="6" max="6" width="12.85546875" bestFit="1" customWidth="1"/>
    <col min="7" max="7" width="5.42578125" customWidth="1"/>
    <col min="8" max="8" width="19.2851562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18"/>
      <c r="I1" s="19"/>
    </row>
    <row r="2" spans="1:9" x14ac:dyDescent="0.25">
      <c r="A2" s="20" t="s">
        <v>57</v>
      </c>
      <c r="B2" s="21"/>
      <c r="C2" s="21"/>
      <c r="D2" s="11"/>
      <c r="E2" s="12"/>
      <c r="F2" s="11"/>
      <c r="G2" s="11"/>
      <c r="H2" s="19"/>
      <c r="I2" s="19"/>
    </row>
    <row r="3" spans="1:9" ht="33" customHeight="1" x14ac:dyDescent="0.25">
      <c r="A3" s="22" t="s">
        <v>58</v>
      </c>
      <c r="B3" s="22"/>
      <c r="C3" s="22"/>
      <c r="D3" s="11"/>
      <c r="E3" s="11"/>
      <c r="F3" s="11"/>
      <c r="G3" s="11"/>
      <c r="H3" s="19"/>
      <c r="I3" s="19"/>
    </row>
    <row r="4" spans="1:9" x14ac:dyDescent="0.25">
      <c r="A4" s="25" t="s">
        <v>75</v>
      </c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ht="53.25" customHeight="1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8.75" x14ac:dyDescent="0.25">
      <c r="A7" s="38"/>
      <c r="B7" s="38"/>
      <c r="C7" s="38"/>
      <c r="D7" s="8"/>
      <c r="E7" s="8"/>
      <c r="F7" s="13"/>
      <c r="G7" s="13"/>
      <c r="H7" s="13"/>
      <c r="I7" s="13"/>
    </row>
    <row r="8" spans="1:9" ht="15.75" x14ac:dyDescent="0.25">
      <c r="A8" s="23" t="s">
        <v>17</v>
      </c>
      <c r="B8" s="23"/>
      <c r="C8" s="23"/>
      <c r="D8" s="26"/>
      <c r="E8" s="26"/>
      <c r="F8" s="26"/>
      <c r="G8" s="26"/>
      <c r="H8" s="26"/>
      <c r="I8" s="26"/>
    </row>
    <row r="9" spans="1:9" ht="15.75" x14ac:dyDescent="0.25">
      <c r="A9" s="2"/>
      <c r="B9" s="23" t="s">
        <v>0</v>
      </c>
      <c r="C9" s="23"/>
      <c r="D9" s="23"/>
      <c r="E9" s="23"/>
      <c r="F9" s="23"/>
      <c r="G9" s="23"/>
      <c r="H9" s="2"/>
      <c r="I9" s="9">
        <v>712966.6</v>
      </c>
    </row>
    <row r="10" spans="1:9" ht="15.75" x14ac:dyDescent="0.25">
      <c r="A10" s="2"/>
      <c r="B10" s="23" t="s">
        <v>1</v>
      </c>
      <c r="C10" s="23"/>
      <c r="D10" s="23"/>
      <c r="E10" s="23"/>
      <c r="F10" s="23"/>
      <c r="G10" s="23"/>
      <c r="H10" s="2"/>
      <c r="I10" s="9">
        <v>732900.95</v>
      </c>
    </row>
    <row r="11" spans="1:9" ht="15.75" x14ac:dyDescent="0.25">
      <c r="A11" s="2"/>
      <c r="B11" s="23" t="s">
        <v>36</v>
      </c>
      <c r="C11" s="23"/>
      <c r="D11" s="23"/>
      <c r="E11" s="23"/>
      <c r="F11" s="23"/>
      <c r="G11" s="23"/>
      <c r="H11" s="2"/>
      <c r="I11" s="9">
        <f>I10-I9</f>
        <v>19934.349999999977</v>
      </c>
    </row>
    <row r="12" spans="1:9" ht="15.75" x14ac:dyDescent="0.25">
      <c r="A12" s="23" t="s">
        <v>2</v>
      </c>
      <c r="B12" s="23"/>
      <c r="C12" s="23"/>
      <c r="D12" s="23"/>
      <c r="E12" s="23"/>
      <c r="F12" s="23"/>
      <c r="G12" s="23"/>
      <c r="H12" s="23"/>
      <c r="I12" s="23"/>
    </row>
    <row r="13" spans="1:9" ht="31.5" x14ac:dyDescent="0.25">
      <c r="A13" s="7"/>
      <c r="B13" s="24" t="s">
        <v>15</v>
      </c>
      <c r="C13" s="24"/>
      <c r="D13" s="24"/>
      <c r="E13" s="24"/>
      <c r="F13" s="24"/>
      <c r="G13" s="24"/>
      <c r="H13" s="2" t="s">
        <v>38</v>
      </c>
      <c r="I13" s="2" t="s">
        <v>19</v>
      </c>
    </row>
    <row r="14" spans="1:9" ht="33" customHeight="1" x14ac:dyDescent="0.25">
      <c r="A14" s="2">
        <v>1</v>
      </c>
      <c r="B14" s="23" t="s">
        <v>71</v>
      </c>
      <c r="C14" s="23"/>
      <c r="D14" s="23"/>
      <c r="E14" s="23"/>
      <c r="F14" s="23"/>
      <c r="G14" s="23"/>
      <c r="H14" s="2" t="s">
        <v>39</v>
      </c>
      <c r="I14" s="3">
        <f>14*7750</f>
        <v>108500</v>
      </c>
    </row>
    <row r="15" spans="1:9" ht="15.75" x14ac:dyDescent="0.25">
      <c r="A15" s="2">
        <v>2</v>
      </c>
      <c r="B15" s="23" t="s">
        <v>3</v>
      </c>
      <c r="C15" s="23"/>
      <c r="D15" s="23"/>
      <c r="E15" s="23"/>
      <c r="F15" s="23"/>
      <c r="G15" s="23"/>
      <c r="H15" s="2" t="s">
        <v>68</v>
      </c>
      <c r="I15" s="3">
        <f>14*4010</f>
        <v>56140</v>
      </c>
    </row>
    <row r="16" spans="1:9" ht="31.5" x14ac:dyDescent="0.25">
      <c r="A16" s="2">
        <v>3</v>
      </c>
      <c r="B16" s="23" t="s">
        <v>4</v>
      </c>
      <c r="C16" s="23"/>
      <c r="D16" s="23"/>
      <c r="E16" s="23"/>
      <c r="F16" s="23"/>
      <c r="G16" s="23"/>
      <c r="H16" s="2" t="s">
        <v>40</v>
      </c>
      <c r="I16" s="3">
        <f>1200+1700</f>
        <v>2900</v>
      </c>
    </row>
    <row r="17" spans="1:9" ht="47.25" x14ac:dyDescent="0.25">
      <c r="A17" s="2">
        <v>4</v>
      </c>
      <c r="B17" s="23" t="s">
        <v>5</v>
      </c>
      <c r="C17" s="23"/>
      <c r="D17" s="23"/>
      <c r="E17" s="23"/>
      <c r="F17" s="23"/>
      <c r="G17" s="23"/>
      <c r="H17" s="2" t="s">
        <v>41</v>
      </c>
      <c r="I17" s="3">
        <f>2576.3*0.25*14</f>
        <v>9017.0500000000011</v>
      </c>
    </row>
    <row r="18" spans="1:9" ht="31.5" x14ac:dyDescent="0.25">
      <c r="A18" s="2">
        <v>5</v>
      </c>
      <c r="B18" s="23" t="s">
        <v>6</v>
      </c>
      <c r="C18" s="23"/>
      <c r="D18" s="23"/>
      <c r="E18" s="23"/>
      <c r="F18" s="23"/>
      <c r="G18" s="23"/>
      <c r="H18" s="2" t="s">
        <v>72</v>
      </c>
      <c r="I18" s="3">
        <f>2576.3*0.67*14</f>
        <v>24165.694000000003</v>
      </c>
    </row>
    <row r="19" spans="1:9" ht="15.75" x14ac:dyDescent="0.25">
      <c r="A19" s="2">
        <v>6</v>
      </c>
      <c r="B19" s="23" t="s">
        <v>7</v>
      </c>
      <c r="C19" s="23"/>
      <c r="D19" s="23"/>
      <c r="E19" s="23"/>
      <c r="F19" s="23"/>
      <c r="G19" s="23"/>
      <c r="H19" s="2"/>
      <c r="I19" s="2">
        <v>92339.64</v>
      </c>
    </row>
    <row r="20" spans="1:9" ht="38.25" customHeight="1" x14ac:dyDescent="0.25">
      <c r="A20" s="2">
        <v>7</v>
      </c>
      <c r="B20" s="23" t="s">
        <v>8</v>
      </c>
      <c r="C20" s="23"/>
      <c r="D20" s="23"/>
      <c r="E20" s="23"/>
      <c r="F20" s="23"/>
      <c r="G20" s="23"/>
      <c r="H20" s="2" t="s">
        <v>44</v>
      </c>
      <c r="I20" s="3">
        <f>2576.3*0.34*14+1126.319</f>
        <v>13389.507000000001</v>
      </c>
    </row>
    <row r="21" spans="1:9" ht="76.5" customHeight="1" x14ac:dyDescent="0.25">
      <c r="A21" s="2">
        <v>8</v>
      </c>
      <c r="B21" s="23" t="s">
        <v>42</v>
      </c>
      <c r="C21" s="23"/>
      <c r="D21" s="23"/>
      <c r="E21" s="23"/>
      <c r="F21" s="23"/>
      <c r="G21" s="23"/>
      <c r="H21" s="2" t="s">
        <v>43</v>
      </c>
      <c r="I21" s="3">
        <f>2576.3*0.86*14</f>
        <v>31018.651999999998</v>
      </c>
    </row>
    <row r="22" spans="1:9" ht="15.75" x14ac:dyDescent="0.25">
      <c r="A22" s="2">
        <v>9</v>
      </c>
      <c r="B22" s="23" t="s">
        <v>60</v>
      </c>
      <c r="C22" s="23"/>
      <c r="D22" s="23"/>
      <c r="E22" s="23"/>
      <c r="F22" s="23"/>
      <c r="G22" s="23"/>
      <c r="H22" s="2" t="s">
        <v>61</v>
      </c>
      <c r="I22" s="3">
        <v>1300</v>
      </c>
    </row>
    <row r="23" spans="1:9" ht="15.75" x14ac:dyDescent="0.25">
      <c r="A23" s="2">
        <v>10</v>
      </c>
      <c r="B23" s="23" t="s">
        <v>9</v>
      </c>
      <c r="C23" s="23"/>
      <c r="D23" s="23"/>
      <c r="E23" s="23"/>
      <c r="F23" s="23"/>
      <c r="G23" s="23"/>
      <c r="H23" s="2" t="s">
        <v>52</v>
      </c>
      <c r="I23" s="3">
        <f>0.5*D7*14</f>
        <v>0</v>
      </c>
    </row>
    <row r="24" spans="1:9" ht="15.75" x14ac:dyDescent="0.25">
      <c r="A24" s="2">
        <v>11</v>
      </c>
      <c r="B24" s="23" t="s">
        <v>25</v>
      </c>
      <c r="C24" s="23"/>
      <c r="D24" s="23"/>
      <c r="E24" s="23"/>
      <c r="F24" s="23"/>
      <c r="G24" s="23"/>
      <c r="H24" s="2" t="s">
        <v>45</v>
      </c>
      <c r="I24" s="3">
        <f>(5300)*2*14</f>
        <v>148400</v>
      </c>
    </row>
    <row r="25" spans="1:9" ht="15.75" x14ac:dyDescent="0.25">
      <c r="A25" s="16">
        <v>12</v>
      </c>
      <c r="B25" s="35" t="s">
        <v>69</v>
      </c>
      <c r="C25" s="36"/>
      <c r="D25" s="36"/>
      <c r="E25" s="36"/>
      <c r="F25" s="36"/>
      <c r="G25" s="37"/>
      <c r="H25" s="15" t="s">
        <v>70</v>
      </c>
      <c r="I25" s="3">
        <v>12000</v>
      </c>
    </row>
    <row r="26" spans="1:9" ht="15.75" x14ac:dyDescent="0.25">
      <c r="A26" s="16">
        <v>13</v>
      </c>
      <c r="B26" s="23" t="s">
        <v>46</v>
      </c>
      <c r="C26" s="23"/>
      <c r="D26" s="23"/>
      <c r="E26" s="23"/>
      <c r="F26" s="23"/>
      <c r="G26" s="23"/>
      <c r="H26" s="4" t="s">
        <v>45</v>
      </c>
      <c r="I26" s="2">
        <f>0.15*D7*14</f>
        <v>0</v>
      </c>
    </row>
    <row r="27" spans="1:9" ht="15.75" x14ac:dyDescent="0.25">
      <c r="A27" s="16">
        <v>14</v>
      </c>
      <c r="B27" s="23" t="s">
        <v>48</v>
      </c>
      <c r="C27" s="23"/>
      <c r="D27" s="23"/>
      <c r="E27" s="23"/>
      <c r="F27" s="23"/>
      <c r="G27" s="23"/>
      <c r="H27" s="2" t="s">
        <v>45</v>
      </c>
      <c r="I27" s="3">
        <f>0.28*14*D7</f>
        <v>0</v>
      </c>
    </row>
    <row r="28" spans="1:9" ht="31.5" x14ac:dyDescent="0.25">
      <c r="A28" s="16">
        <v>15</v>
      </c>
      <c r="B28" s="35" t="s">
        <v>59</v>
      </c>
      <c r="C28" s="36"/>
      <c r="D28" s="36"/>
      <c r="E28" s="36"/>
      <c r="F28" s="36"/>
      <c r="G28" s="37"/>
      <c r="H28" s="2" t="s">
        <v>64</v>
      </c>
      <c r="I28" s="3">
        <f>30*35.78</f>
        <v>1073.4000000000001</v>
      </c>
    </row>
    <row r="29" spans="1:9" ht="37.5" customHeight="1" x14ac:dyDescent="0.25">
      <c r="A29" s="16">
        <v>16</v>
      </c>
      <c r="B29" s="35" t="s">
        <v>66</v>
      </c>
      <c r="C29" s="36"/>
      <c r="D29" s="36"/>
      <c r="E29" s="36"/>
      <c r="F29" s="36"/>
      <c r="G29" s="37"/>
      <c r="H29" s="14"/>
      <c r="I29" s="3"/>
    </row>
    <row r="30" spans="1:9" ht="15.75" x14ac:dyDescent="0.25">
      <c r="A30" s="16">
        <v>17</v>
      </c>
      <c r="B30" s="23" t="s">
        <v>51</v>
      </c>
      <c r="C30" s="23"/>
      <c r="D30" s="23"/>
      <c r="E30" s="23"/>
      <c r="F30" s="23"/>
      <c r="G30" s="23"/>
      <c r="H30" s="2" t="s">
        <v>67</v>
      </c>
      <c r="I30" s="3">
        <f>600*14</f>
        <v>8400</v>
      </c>
    </row>
    <row r="31" spans="1:9" ht="15.75" x14ac:dyDescent="0.25">
      <c r="A31" s="2"/>
      <c r="B31" s="23" t="s">
        <v>73</v>
      </c>
      <c r="C31" s="23"/>
      <c r="D31" s="23"/>
      <c r="E31" s="23"/>
      <c r="F31" s="23"/>
      <c r="G31" s="23"/>
      <c r="H31" s="2" t="s">
        <v>26</v>
      </c>
      <c r="I31" s="3">
        <v>319.5</v>
      </c>
    </row>
    <row r="32" spans="1:9" ht="15.75" x14ac:dyDescent="0.25">
      <c r="A32" s="2"/>
      <c r="B32" s="23" t="s">
        <v>50</v>
      </c>
      <c r="C32" s="23"/>
      <c r="D32" s="23"/>
      <c r="E32" s="23"/>
      <c r="F32" s="23"/>
      <c r="G32" s="23"/>
      <c r="H32" s="2"/>
      <c r="I32" s="3">
        <v>375.3</v>
      </c>
    </row>
    <row r="33" spans="1:9" ht="15.75" x14ac:dyDescent="0.25">
      <c r="A33" s="2"/>
      <c r="B33" s="23" t="s">
        <v>34</v>
      </c>
      <c r="C33" s="23"/>
      <c r="D33" s="23"/>
      <c r="E33" s="23"/>
      <c r="F33" s="23"/>
      <c r="G33" s="23"/>
      <c r="H33" s="2" t="s">
        <v>35</v>
      </c>
      <c r="I33" s="3">
        <v>1987.6</v>
      </c>
    </row>
    <row r="34" spans="1:9" ht="15.75" x14ac:dyDescent="0.25">
      <c r="A34" s="2">
        <v>18</v>
      </c>
      <c r="B34" s="23" t="s">
        <v>47</v>
      </c>
      <c r="C34" s="23"/>
      <c r="D34" s="23"/>
      <c r="E34" s="23"/>
      <c r="F34" s="23"/>
      <c r="G34" s="23"/>
      <c r="H34" s="2"/>
      <c r="I34" s="3">
        <f>SUM(I14:I33)*0.1</f>
        <v>51132.634300000005</v>
      </c>
    </row>
    <row r="35" spans="1:9" ht="15.75" x14ac:dyDescent="0.25">
      <c r="A35" s="2">
        <v>19</v>
      </c>
      <c r="B35" s="23" t="s">
        <v>11</v>
      </c>
      <c r="C35" s="23"/>
      <c r="D35" s="23"/>
      <c r="E35" s="23"/>
      <c r="F35" s="23"/>
      <c r="G35" s="23"/>
      <c r="H35" s="2"/>
      <c r="I35" s="9">
        <f>SUM(I14:I34)</f>
        <v>562458.97730000003</v>
      </c>
    </row>
    <row r="36" spans="1:9" ht="15.75" x14ac:dyDescent="0.25">
      <c r="A36" s="10"/>
      <c r="B36" s="39" t="s">
        <v>12</v>
      </c>
      <c r="C36" s="39"/>
      <c r="D36" s="39"/>
      <c r="E36" s="39"/>
      <c r="F36" s="39"/>
      <c r="G36" s="39"/>
      <c r="H36" s="10"/>
      <c r="I36" s="9">
        <f>I10-I35</f>
        <v>170441.97269999993</v>
      </c>
    </row>
    <row r="37" spans="1:9" ht="15.75" x14ac:dyDescent="0.25">
      <c r="A37" s="23" t="s">
        <v>18</v>
      </c>
      <c r="B37" s="23"/>
      <c r="C37" s="23"/>
      <c r="D37" s="26"/>
      <c r="E37" s="26"/>
      <c r="F37" s="26"/>
      <c r="G37" s="26"/>
      <c r="H37" s="26"/>
      <c r="I37" s="26"/>
    </row>
    <row r="38" spans="1:9" ht="15.75" x14ac:dyDescent="0.25">
      <c r="A38" s="2"/>
      <c r="B38" s="23" t="s">
        <v>13</v>
      </c>
      <c r="C38" s="23"/>
      <c r="D38" s="23"/>
      <c r="E38" s="23"/>
      <c r="F38" s="23"/>
      <c r="G38" s="23"/>
      <c r="H38" s="2"/>
      <c r="I38" s="9">
        <v>260099.84</v>
      </c>
    </row>
    <row r="39" spans="1:9" ht="15.75" x14ac:dyDescent="0.25">
      <c r="A39" s="2"/>
      <c r="B39" s="23" t="s">
        <v>14</v>
      </c>
      <c r="C39" s="23"/>
      <c r="D39" s="23"/>
      <c r="E39" s="23"/>
      <c r="F39" s="23"/>
      <c r="G39" s="23"/>
      <c r="H39" s="2"/>
      <c r="I39" s="9">
        <v>210668.37</v>
      </c>
    </row>
    <row r="40" spans="1:9" ht="15.75" x14ac:dyDescent="0.25">
      <c r="A40" s="2"/>
      <c r="B40" s="23" t="s">
        <v>37</v>
      </c>
      <c r="C40" s="23"/>
      <c r="D40" s="23"/>
      <c r="E40" s="23"/>
      <c r="F40" s="23"/>
      <c r="G40" s="23"/>
      <c r="H40" s="2"/>
      <c r="I40" s="9">
        <f>I39-I38</f>
        <v>-49431.47</v>
      </c>
    </row>
    <row r="41" spans="1:9" ht="15.75" x14ac:dyDescent="0.25">
      <c r="A41" s="23" t="s">
        <v>2</v>
      </c>
      <c r="B41" s="23"/>
      <c r="C41" s="23"/>
      <c r="D41" s="23"/>
      <c r="E41" s="23"/>
      <c r="F41" s="23"/>
      <c r="G41" s="23"/>
      <c r="H41" s="23"/>
      <c r="I41" s="23"/>
    </row>
    <row r="42" spans="1:9" ht="28.5" customHeight="1" x14ac:dyDescent="0.25">
      <c r="A42" s="7"/>
      <c r="B42" s="24" t="s">
        <v>15</v>
      </c>
      <c r="C42" s="24"/>
      <c r="D42" s="24"/>
      <c r="E42" s="24"/>
      <c r="F42" s="24"/>
      <c r="G42" s="24"/>
      <c r="H42" s="2" t="s">
        <v>16</v>
      </c>
      <c r="I42" s="2" t="s">
        <v>19</v>
      </c>
    </row>
    <row r="43" spans="1:9" ht="32.25" customHeight="1" x14ac:dyDescent="0.25">
      <c r="A43" s="2">
        <v>1</v>
      </c>
      <c r="B43" s="34" t="s">
        <v>24</v>
      </c>
      <c r="C43" s="34"/>
      <c r="D43" s="34"/>
      <c r="E43" s="34"/>
      <c r="F43" s="34"/>
      <c r="G43" s="34"/>
      <c r="H43" s="2" t="s">
        <v>28</v>
      </c>
      <c r="I43" s="3">
        <v>2035</v>
      </c>
    </row>
    <row r="44" spans="1:9" ht="24.75" customHeight="1" x14ac:dyDescent="0.25">
      <c r="A44" s="17">
        <v>2</v>
      </c>
      <c r="B44" s="34" t="s">
        <v>33</v>
      </c>
      <c r="C44" s="34"/>
      <c r="D44" s="34"/>
      <c r="E44" s="34"/>
      <c r="F44" s="34"/>
      <c r="G44" s="34"/>
      <c r="H44" s="2" t="s">
        <v>26</v>
      </c>
      <c r="I44" s="3">
        <f>2*2375</f>
        <v>4750</v>
      </c>
    </row>
    <row r="45" spans="1:9" ht="22.5" customHeight="1" x14ac:dyDescent="0.25">
      <c r="A45" s="17">
        <v>3</v>
      </c>
      <c r="B45" s="34" t="s">
        <v>49</v>
      </c>
      <c r="C45" s="34"/>
      <c r="D45" s="34"/>
      <c r="E45" s="34"/>
      <c r="F45" s="34"/>
      <c r="G45" s="34"/>
      <c r="H45" s="2" t="s">
        <v>26</v>
      </c>
      <c r="I45" s="3">
        <v>623.79999999999995</v>
      </c>
    </row>
    <row r="46" spans="1:9" ht="24.75" customHeight="1" x14ac:dyDescent="0.25">
      <c r="A46" s="17">
        <v>4</v>
      </c>
      <c r="B46" s="34" t="s">
        <v>20</v>
      </c>
      <c r="C46" s="34"/>
      <c r="D46" s="34"/>
      <c r="E46" s="34"/>
      <c r="F46" s="34"/>
      <c r="G46" s="34"/>
      <c r="H46" s="2" t="s">
        <v>65</v>
      </c>
      <c r="I46" s="3">
        <f>5*45</f>
        <v>225</v>
      </c>
    </row>
    <row r="47" spans="1:9" ht="32.25" customHeight="1" x14ac:dyDescent="0.25">
      <c r="A47" s="17">
        <v>5</v>
      </c>
      <c r="B47" s="34" t="s">
        <v>21</v>
      </c>
      <c r="C47" s="34"/>
      <c r="D47" s="34"/>
      <c r="E47" s="34"/>
      <c r="F47" s="34"/>
      <c r="G47" s="34"/>
      <c r="H47" s="2" t="s">
        <v>30</v>
      </c>
      <c r="I47" s="3">
        <v>2765</v>
      </c>
    </row>
    <row r="48" spans="1:9" ht="22.5" customHeight="1" x14ac:dyDescent="0.25">
      <c r="A48" s="17">
        <v>6</v>
      </c>
      <c r="B48" s="34" t="s">
        <v>29</v>
      </c>
      <c r="C48" s="34"/>
      <c r="D48" s="34"/>
      <c r="E48" s="34"/>
      <c r="F48" s="34"/>
      <c r="G48" s="34"/>
      <c r="H48" s="2" t="s">
        <v>31</v>
      </c>
      <c r="I48" s="3">
        <v>15270</v>
      </c>
    </row>
    <row r="49" spans="1:9" ht="36.75" customHeight="1" x14ac:dyDescent="0.25">
      <c r="A49" s="17">
        <v>7</v>
      </c>
      <c r="B49" s="23" t="s">
        <v>27</v>
      </c>
      <c r="C49" s="23"/>
      <c r="D49" s="23"/>
      <c r="E49" s="23"/>
      <c r="F49" s="23"/>
      <c r="G49" s="23"/>
      <c r="H49" s="2" t="s">
        <v>55</v>
      </c>
      <c r="I49" s="3">
        <v>1573.2</v>
      </c>
    </row>
    <row r="50" spans="1:9" ht="46.5" customHeight="1" x14ac:dyDescent="0.25">
      <c r="A50" s="17">
        <v>8</v>
      </c>
      <c r="B50" s="23" t="s">
        <v>22</v>
      </c>
      <c r="C50" s="23"/>
      <c r="D50" s="23"/>
      <c r="E50" s="23"/>
      <c r="F50" s="23"/>
      <c r="G50" s="23"/>
      <c r="H50" s="2" t="s">
        <v>74</v>
      </c>
      <c r="I50" s="3">
        <f>30*325</f>
        <v>9750</v>
      </c>
    </row>
    <row r="51" spans="1:9" ht="15.75" customHeight="1" x14ac:dyDescent="0.25">
      <c r="A51" s="17">
        <v>9</v>
      </c>
      <c r="B51" s="23" t="s">
        <v>56</v>
      </c>
      <c r="C51" s="23"/>
      <c r="D51" s="23"/>
      <c r="E51" s="23"/>
      <c r="F51" s="23"/>
      <c r="G51" s="23"/>
      <c r="H51" s="2" t="s">
        <v>32</v>
      </c>
      <c r="I51" s="3">
        <v>3800</v>
      </c>
    </row>
    <row r="52" spans="1:9" ht="15.75" customHeight="1" x14ac:dyDescent="0.25">
      <c r="A52" s="17">
        <v>10</v>
      </c>
      <c r="B52" s="23" t="s">
        <v>53</v>
      </c>
      <c r="C52" s="23"/>
      <c r="D52" s="23"/>
      <c r="E52" s="23"/>
      <c r="F52" s="23"/>
      <c r="G52" s="23"/>
      <c r="H52" s="2"/>
      <c r="I52" s="3">
        <v>3720</v>
      </c>
    </row>
    <row r="53" spans="1:9" ht="32.25" customHeight="1" x14ac:dyDescent="0.25">
      <c r="A53" s="17">
        <v>11</v>
      </c>
      <c r="B53" s="35" t="s">
        <v>62</v>
      </c>
      <c r="C53" s="36"/>
      <c r="D53" s="36"/>
      <c r="E53" s="36"/>
      <c r="F53" s="36"/>
      <c r="G53" s="37"/>
      <c r="H53" s="2" t="s">
        <v>63</v>
      </c>
      <c r="I53" s="3">
        <f>67*16</f>
        <v>1072</v>
      </c>
    </row>
    <row r="54" spans="1:9" ht="15.75" x14ac:dyDescent="0.25">
      <c r="A54" s="17">
        <v>12</v>
      </c>
      <c r="B54" s="23" t="s">
        <v>10</v>
      </c>
      <c r="C54" s="23"/>
      <c r="D54" s="23"/>
      <c r="E54" s="23"/>
      <c r="F54" s="23"/>
      <c r="G54" s="23"/>
      <c r="H54" s="2"/>
      <c r="I54" s="5"/>
    </row>
    <row r="55" spans="1:9" ht="15.75" x14ac:dyDescent="0.25">
      <c r="A55" s="17">
        <v>13</v>
      </c>
      <c r="B55" s="23" t="s">
        <v>54</v>
      </c>
      <c r="C55" s="23"/>
      <c r="D55" s="23"/>
      <c r="E55" s="23"/>
      <c r="F55" s="23"/>
      <c r="G55" s="23"/>
      <c r="H55" s="2"/>
      <c r="I55" s="5">
        <v>9544.1</v>
      </c>
    </row>
    <row r="56" spans="1:9" ht="15.75" x14ac:dyDescent="0.25">
      <c r="A56" s="17">
        <v>14</v>
      </c>
      <c r="B56" s="23" t="s">
        <v>47</v>
      </c>
      <c r="C56" s="23"/>
      <c r="D56" s="23"/>
      <c r="E56" s="23"/>
      <c r="F56" s="23"/>
      <c r="G56" s="23"/>
      <c r="H56" s="2"/>
      <c r="I56" s="5">
        <f>SUM(I43:I55)*0.1</f>
        <v>5512.81</v>
      </c>
    </row>
    <row r="57" spans="1:9" ht="15.75" x14ac:dyDescent="0.25">
      <c r="A57" s="17">
        <v>15</v>
      </c>
      <c r="B57" s="23" t="s">
        <v>23</v>
      </c>
      <c r="C57" s="23"/>
      <c r="D57" s="23"/>
      <c r="E57" s="23"/>
      <c r="F57" s="23"/>
      <c r="G57" s="23"/>
      <c r="H57" s="4"/>
      <c r="I57" s="6">
        <f>SUM(I43:I56)</f>
        <v>60640.909999999996</v>
      </c>
    </row>
    <row r="58" spans="1:9" ht="15.75" x14ac:dyDescent="0.25">
      <c r="A58" s="4"/>
      <c r="B58" s="29" t="s">
        <v>12</v>
      </c>
      <c r="C58" s="29"/>
      <c r="D58" s="29"/>
      <c r="E58" s="29"/>
      <c r="F58" s="29"/>
      <c r="G58" s="29"/>
      <c r="H58" s="4"/>
      <c r="I58" s="6">
        <f>I39-I57</f>
        <v>150027.46</v>
      </c>
    </row>
    <row r="59" spans="1:9" ht="15.75" x14ac:dyDescent="0.25">
      <c r="A59" s="1"/>
      <c r="B59" s="30"/>
      <c r="C59" s="30"/>
      <c r="D59" s="30"/>
      <c r="E59" s="30"/>
      <c r="F59" s="30"/>
      <c r="G59" s="30"/>
      <c r="H59" s="1"/>
      <c r="I59" s="1"/>
    </row>
    <row r="60" spans="1:9" ht="15.75" x14ac:dyDescent="0.25">
      <c r="A60" s="31"/>
      <c r="B60" s="32"/>
      <c r="C60" s="32"/>
      <c r="D60" s="32"/>
      <c r="E60" s="32"/>
      <c r="F60" s="32"/>
      <c r="G60" s="32"/>
      <c r="H60" s="33"/>
      <c r="I60" s="33"/>
    </row>
    <row r="61" spans="1:9" ht="15.75" x14ac:dyDescent="0.25">
      <c r="A61" s="27"/>
      <c r="B61" s="28"/>
      <c r="C61" s="28"/>
      <c r="D61" s="28"/>
      <c r="E61" s="28"/>
      <c r="F61" s="28"/>
      <c r="G61" s="28"/>
      <c r="H61" s="1"/>
      <c r="I61" s="1"/>
    </row>
  </sheetData>
  <mergeCells count="60">
    <mergeCell ref="B39:G39"/>
    <mergeCell ref="B40:G40"/>
    <mergeCell ref="A41:I41"/>
    <mergeCell ref="B38:G38"/>
    <mergeCell ref="B48:G48"/>
    <mergeCell ref="B36:G36"/>
    <mergeCell ref="B33:G33"/>
    <mergeCell ref="B19:G19"/>
    <mergeCell ref="B20:G20"/>
    <mergeCell ref="B21:G21"/>
    <mergeCell ref="B22:G22"/>
    <mergeCell ref="B23:G23"/>
    <mergeCell ref="B32:G32"/>
    <mergeCell ref="B31:G31"/>
    <mergeCell ref="B34:G34"/>
    <mergeCell ref="B28:G28"/>
    <mergeCell ref="B29:G29"/>
    <mergeCell ref="B25:G25"/>
    <mergeCell ref="A37:I37"/>
    <mergeCell ref="B11:G11"/>
    <mergeCell ref="A7:C7"/>
    <mergeCell ref="B18:G18"/>
    <mergeCell ref="B30:G30"/>
    <mergeCell ref="B35:G35"/>
    <mergeCell ref="H60:I60"/>
    <mergeCell ref="B54:G54"/>
    <mergeCell ref="B42:G42"/>
    <mergeCell ref="B49:G49"/>
    <mergeCell ref="B50:G50"/>
    <mergeCell ref="B51:G51"/>
    <mergeCell ref="B43:G43"/>
    <mergeCell ref="B44:G44"/>
    <mergeCell ref="B46:G46"/>
    <mergeCell ref="B47:G47"/>
    <mergeCell ref="B55:G55"/>
    <mergeCell ref="B45:G45"/>
    <mergeCell ref="B53:G53"/>
    <mergeCell ref="B56:G56"/>
    <mergeCell ref="B52:G52"/>
    <mergeCell ref="A61:G61"/>
    <mergeCell ref="B57:G57"/>
    <mergeCell ref="B58:G58"/>
    <mergeCell ref="B59:G59"/>
    <mergeCell ref="A60:G60"/>
    <mergeCell ref="H1:I3"/>
    <mergeCell ref="A2:C2"/>
    <mergeCell ref="A3:C3"/>
    <mergeCell ref="B26:G26"/>
    <mergeCell ref="B27:G27"/>
    <mergeCell ref="B24:G24"/>
    <mergeCell ref="A12:I12"/>
    <mergeCell ref="B14:G14"/>
    <mergeCell ref="B15:G15"/>
    <mergeCell ref="B16:G16"/>
    <mergeCell ref="B17:G17"/>
    <mergeCell ref="B13:G13"/>
    <mergeCell ref="A4:I6"/>
    <mergeCell ref="A8:I8"/>
    <mergeCell ref="B9:G9"/>
    <mergeCell ref="B10:G10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2015-03-30T09:50:52Z</dcterms:modified>
</cp:coreProperties>
</file>