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4\"/>
    </mc:Choice>
  </mc:AlternateContent>
  <bookViews>
    <workbookView xWindow="240" yWindow="360" windowWidth="15600" windowHeight="82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8" i="1" l="1"/>
  <c r="I52" i="1" l="1"/>
  <c r="I46" i="1" l="1"/>
  <c r="I54" i="1" s="1"/>
  <c r="I27" i="1" l="1"/>
  <c r="I25" i="1"/>
  <c r="I24" i="1"/>
  <c r="I22" i="1" l="1"/>
  <c r="I21" i="1"/>
  <c r="I19" i="1"/>
  <c r="I15" i="1"/>
  <c r="I14" i="1"/>
  <c r="I23" i="1" l="1"/>
  <c r="I20" i="1" l="1"/>
  <c r="I36" i="1" l="1"/>
  <c r="I37" i="1" s="1"/>
  <c r="I38" i="1" s="1"/>
  <c r="I55" i="1"/>
  <c r="I56" i="1" s="1"/>
</calcChain>
</file>

<file path=xl/sharedStrings.xml><?xml version="1.0" encoding="utf-8"?>
<sst xmlns="http://schemas.openxmlformats.org/spreadsheetml/2006/main" count="83" uniqueCount="79">
  <si>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</si>
  <si>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</si>
  <si>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</si>
  <si>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</si>
  <si>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</si>
  <si>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</si>
  <si>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</si>
  <si>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</si>
  <si>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</si>
  <si>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</si>
  <si>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</si>
  <si>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</si>
  <si>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</si>
  <si>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</si>
  <si>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</si>
  <si>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</si>
  <si>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</si>
  <si>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</si>
  <si>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2шт.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</si>
  <si>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</si>
  <si>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</si>
  <si>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</si>
  <si>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</si>
  <si>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</si>
  <si>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</si>
  <si>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</si>
  <si>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</si>
  <si>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</si>
  <si>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</si>
  <si>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</si>
  <si>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</si>
  <si>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</si>
  <si>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</si>
  <si>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</si>
  <si>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</si>
  <si>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</si>
  <si>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</si>
  <si>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</si>
  <si>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 xml:space="preserve">1 раз 1700 руб. </t>
  </si>
  <si>
    <t>Скашивание травы</t>
  </si>
  <si>
    <t>сентябрь</t>
  </si>
  <si>
    <t>Доставка и выгрузка песка на детскую площадку</t>
  </si>
  <si>
    <t>Уборка и вывоз елки</t>
  </si>
  <si>
    <t>2 шт.</t>
  </si>
  <si>
    <t>Уборка снега с подъездных козырьков</t>
  </si>
  <si>
    <t>Промывка системы отопления перед запуском (пробный пуск)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</si>
  <si>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</si>
  <si>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Остаток средств по статье "Содержание" на 31.12.2013 г.</t>
  </si>
  <si>
    <t>Остаток средств по статье "Текущий ремонт" на 31.12.2013 г.</t>
  </si>
  <si>
    <t>Остаток средств на конец периода с учетом остатка за 2013 г.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</si>
  <si>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</si>
  <si>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</si>
  <si>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</si>
  <si>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Биллинг прибора учета тепловой энергии(снятие показаний, обработка и согласование с ООО "Иркутскэнергосбыт")</t>
  </si>
  <si>
    <t>Подготовка и сдача теплового пункта к отопительному периоду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</si>
  <si>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</si>
  <si>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</si>
  <si>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Начислено по статье "Содержание"</t>
  </si>
  <si>
    <t>Оплачено по статье "Содержание"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</si>
  <si>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67            с 01.01.2014г. по 31.12.14г. (12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</si>
  <si>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>4570 руб в месяц</t>
  </si>
  <si>
    <t>Уборка чердаков и кровли от мусора</t>
  </si>
  <si>
    <t>600 руб. в месяц        1 прибор учета</t>
  </si>
  <si>
    <t>Установка елки</t>
  </si>
  <si>
    <t>декабрь 2014 г</t>
  </si>
  <si>
    <t>январь 2014 г.</t>
  </si>
  <si>
    <t>Начислено по статье "Текущий ремонт"</t>
  </si>
  <si>
    <t>Оплачено по статье "Текущий ремонт"</t>
  </si>
  <si>
    <t>Изготовление и мотнтаж полок для цветов 67-1</t>
  </si>
  <si>
    <t>Ремонт почтовых ящиков 67-2</t>
  </si>
  <si>
    <t>3 шт.</t>
  </si>
  <si>
    <t>Замена шин предохранителей (вставок) в электрощитовой 67-2</t>
  </si>
  <si>
    <t>Изготовление и доставка новых мусорных контейнеров</t>
  </si>
  <si>
    <t>Частичный косметический ремонт подъезда 67-1</t>
  </si>
  <si>
    <t xml:space="preserve">кв. 10 - 31,5 п.м          325 руб. 1п. М.       </t>
  </si>
  <si>
    <t>Ремонт термошва между 67-2 и 68</t>
  </si>
  <si>
    <t>2 шт. 1шт. - 10125 руб.</t>
  </si>
  <si>
    <t>Остаток средств на конец периода с учетом остатка за 2014 г.</t>
  </si>
  <si>
    <t>Прочие расходы (канцтовары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</si>
</sst>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34" zoomScale="110" zoomScaleNormal="100" zoomScalePageLayoutView="110" workbookViewId="0">
      <selection activeCell="B32" sqref="B32:G32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51" t="s">
        <v>56</v>
      </c>
      <c r="I1" s="52"/>
    </row>
    <row r="2" spans="1:9" x14ac:dyDescent="0.25">
      <c r="A2" s="53" t="s">
        <v>29</v>
      </c>
      <c r="B2" s="54"/>
      <c r="C2" s="54"/>
      <c r="D2" s="11"/>
      <c r="E2" s="12"/>
      <c r="F2" s="11"/>
      <c r="G2" s="11"/>
      <c r="H2" s="52"/>
      <c r="I2" s="52"/>
    </row>
    <row r="3" spans="1:9" ht="33" customHeight="1" x14ac:dyDescent="0.25">
      <c r="A3" s="55" t="s">
        <v>30</v>
      </c>
      <c r="B3" s="55"/>
      <c r="C3" s="55"/>
      <c r="D3" s="11"/>
      <c r="E3" s="11"/>
      <c r="F3" s="11"/>
      <c r="G3" s="11"/>
      <c r="H3" s="52"/>
      <c r="I3" s="52"/>
    </row>
    <row r="4" spans="1:9" x14ac:dyDescent="0.25">
      <c r="A4" s="56" t="s">
        <v>59</v>
      </c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53.25" customHeight="1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ht="18.75" x14ac:dyDescent="0.25">
      <c r="A7" s="57" t="s">
        <v>24</v>
      </c>
      <c r="B7" s="57"/>
      <c r="C7" s="57"/>
      <c r="D7" s="26">
        <v>3497.1</v>
      </c>
      <c r="E7" s="8" t="s">
        <v>25</v>
      </c>
      <c r="F7" s="13"/>
      <c r="G7" s="13"/>
      <c r="H7" s="13"/>
      <c r="I7" s="13"/>
    </row>
    <row r="8" spans="1:9" ht="15.75" x14ac:dyDescent="0.25">
      <c r="A8" s="39" t="s">
        <v>12</v>
      </c>
      <c r="B8" s="39"/>
      <c r="C8" s="39"/>
      <c r="D8" s="40"/>
      <c r="E8" s="40"/>
      <c r="F8" s="40"/>
      <c r="G8" s="40"/>
      <c r="H8" s="40"/>
      <c r="I8" s="40"/>
    </row>
    <row r="9" spans="1:9" ht="15.75" x14ac:dyDescent="0.25">
      <c r="A9" s="20"/>
      <c r="B9" s="34" t="s">
        <v>47</v>
      </c>
      <c r="C9" s="37"/>
      <c r="D9" s="37"/>
      <c r="E9" s="37"/>
      <c r="F9" s="37"/>
      <c r="G9" s="38"/>
      <c r="H9" s="21"/>
      <c r="I9" s="32">
        <v>7989.84</v>
      </c>
    </row>
    <row r="10" spans="1:9" ht="15.75" x14ac:dyDescent="0.25">
      <c r="A10" s="2"/>
      <c r="B10" s="39" t="s">
        <v>57</v>
      </c>
      <c r="C10" s="39"/>
      <c r="D10" s="39"/>
      <c r="E10" s="39"/>
      <c r="F10" s="39"/>
      <c r="G10" s="39"/>
      <c r="H10" s="2"/>
      <c r="I10" s="9">
        <v>578743.4</v>
      </c>
    </row>
    <row r="11" spans="1:9" ht="15.75" x14ac:dyDescent="0.25">
      <c r="A11" s="2"/>
      <c r="B11" s="39" t="s">
        <v>58</v>
      </c>
      <c r="C11" s="39"/>
      <c r="D11" s="39"/>
      <c r="E11" s="39"/>
      <c r="F11" s="39"/>
      <c r="G11" s="39"/>
      <c r="H11" s="2"/>
      <c r="I11" s="9">
        <v>576431.26</v>
      </c>
    </row>
    <row r="12" spans="1:9" ht="15.75" x14ac:dyDescent="0.25">
      <c r="A12" s="39" t="s">
        <v>0</v>
      </c>
      <c r="B12" s="39"/>
      <c r="C12" s="39"/>
      <c r="D12" s="39"/>
      <c r="E12" s="39"/>
      <c r="F12" s="39"/>
      <c r="G12" s="39"/>
      <c r="H12" s="39"/>
      <c r="I12" s="39"/>
    </row>
    <row r="13" spans="1:9" ht="31.5" x14ac:dyDescent="0.25">
      <c r="A13" s="7"/>
      <c r="B13" s="44" t="s">
        <v>10</v>
      </c>
      <c r="C13" s="44"/>
      <c r="D13" s="44"/>
      <c r="E13" s="44"/>
      <c r="F13" s="44"/>
      <c r="G13" s="44"/>
      <c r="H13" s="2" t="s">
        <v>19</v>
      </c>
      <c r="I13" s="2" t="s">
        <v>14</v>
      </c>
    </row>
    <row r="14" spans="1:9" ht="33" customHeight="1" x14ac:dyDescent="0.25">
      <c r="A14" s="2">
        <v>1</v>
      </c>
      <c r="B14" s="39" t="s">
        <v>36</v>
      </c>
      <c r="C14" s="39"/>
      <c r="D14" s="39"/>
      <c r="E14" s="39"/>
      <c r="F14" s="39"/>
      <c r="G14" s="39"/>
      <c r="H14" s="2" t="s">
        <v>20</v>
      </c>
      <c r="I14" s="3">
        <f>12*7750</f>
        <v>93000</v>
      </c>
    </row>
    <row r="15" spans="1:9" ht="15.75" x14ac:dyDescent="0.25">
      <c r="A15" s="2">
        <v>2</v>
      </c>
      <c r="B15" s="39" t="s">
        <v>1</v>
      </c>
      <c r="C15" s="39"/>
      <c r="D15" s="39"/>
      <c r="E15" s="39"/>
      <c r="F15" s="39"/>
      <c r="G15" s="39"/>
      <c r="H15" s="2" t="s">
        <v>60</v>
      </c>
      <c r="I15" s="3">
        <f>12*4570</f>
        <v>54840</v>
      </c>
    </row>
    <row r="16" spans="1:9" ht="15.75" x14ac:dyDescent="0.25">
      <c r="A16" s="2">
        <v>3</v>
      </c>
      <c r="B16" s="39" t="s">
        <v>2</v>
      </c>
      <c r="C16" s="39"/>
      <c r="D16" s="39"/>
      <c r="E16" s="39"/>
      <c r="F16" s="39"/>
      <c r="G16" s="39"/>
      <c r="H16" s="2" t="s">
        <v>38</v>
      </c>
      <c r="I16" s="3">
        <v>1700</v>
      </c>
    </row>
    <row r="17" spans="1:9" ht="15.75" x14ac:dyDescent="0.25">
      <c r="A17" s="24"/>
      <c r="B17" s="34" t="s">
        <v>61</v>
      </c>
      <c r="C17" s="35"/>
      <c r="D17" s="35"/>
      <c r="E17" s="35"/>
      <c r="F17" s="35"/>
      <c r="G17" s="36"/>
      <c r="H17" s="24"/>
      <c r="I17" s="3">
        <v>1230</v>
      </c>
    </row>
    <row r="18" spans="1:9" ht="31.5" x14ac:dyDescent="0.25">
      <c r="A18" s="2">
        <v>4</v>
      </c>
      <c r="B18" s="39" t="s">
        <v>3</v>
      </c>
      <c r="C18" s="39"/>
      <c r="D18" s="39"/>
      <c r="E18" s="39"/>
      <c r="F18" s="39"/>
      <c r="G18" s="39"/>
      <c r="H18" s="2" t="s">
        <v>21</v>
      </c>
      <c r="I18" s="3">
        <v>27817.599999999999</v>
      </c>
    </row>
    <row r="19" spans="1:9" ht="31.5" x14ac:dyDescent="0.25">
      <c r="A19" s="2">
        <v>5</v>
      </c>
      <c r="B19" s="39" t="s">
        <v>4</v>
      </c>
      <c r="C19" s="39"/>
      <c r="D19" s="39"/>
      <c r="E19" s="39"/>
      <c r="F19" s="39"/>
      <c r="G19" s="39"/>
      <c r="H19" s="2" t="s">
        <v>37</v>
      </c>
      <c r="I19" s="3">
        <f>3497.1*0.67*12</f>
        <v>28116.684000000001</v>
      </c>
    </row>
    <row r="20" spans="1:9" ht="47.25" x14ac:dyDescent="0.25">
      <c r="A20" s="2">
        <v>6</v>
      </c>
      <c r="B20" s="39" t="s">
        <v>5</v>
      </c>
      <c r="C20" s="39"/>
      <c r="D20" s="39"/>
      <c r="E20" s="39"/>
      <c r="F20" s="39"/>
      <c r="G20" s="39"/>
      <c r="H20" s="2" t="s">
        <v>50</v>
      </c>
      <c r="I20" s="3">
        <f>92339.64/14*10</f>
        <v>65956.885714285716</v>
      </c>
    </row>
    <row r="21" spans="1:9" ht="38.25" customHeight="1" x14ac:dyDescent="0.25">
      <c r="A21" s="2">
        <v>7</v>
      </c>
      <c r="B21" s="39" t="s">
        <v>6</v>
      </c>
      <c r="C21" s="39"/>
      <c r="D21" s="39"/>
      <c r="E21" s="39"/>
      <c r="F21" s="39"/>
      <c r="G21" s="39"/>
      <c r="H21" s="2"/>
      <c r="I21" s="3">
        <f>3497.1*0.34*12+1126.319</f>
        <v>15394.487000000001</v>
      </c>
    </row>
    <row r="22" spans="1:9" ht="189.75" customHeight="1" x14ac:dyDescent="0.25">
      <c r="A22" s="2">
        <v>8</v>
      </c>
      <c r="B22" s="39" t="s">
        <v>22</v>
      </c>
      <c r="C22" s="39"/>
      <c r="D22" s="39"/>
      <c r="E22" s="39"/>
      <c r="F22" s="39"/>
      <c r="G22" s="39"/>
      <c r="H22" s="19" t="s">
        <v>46</v>
      </c>
      <c r="I22" s="3">
        <f>3497.1*0.86*12</f>
        <v>36090.072</v>
      </c>
    </row>
    <row r="23" spans="1:9" ht="65.25" customHeight="1" x14ac:dyDescent="0.25">
      <c r="A23" s="2">
        <v>9</v>
      </c>
      <c r="B23" s="39" t="s">
        <v>45</v>
      </c>
      <c r="C23" s="39"/>
      <c r="D23" s="39"/>
      <c r="E23" s="39"/>
      <c r="F23" s="39"/>
      <c r="G23" s="39"/>
      <c r="H23" s="2" t="s">
        <v>51</v>
      </c>
      <c r="I23" s="3">
        <f>1700*2</f>
        <v>3400</v>
      </c>
    </row>
    <row r="24" spans="1:9" ht="31.5" customHeight="1" x14ac:dyDescent="0.25">
      <c r="A24" s="2">
        <v>10</v>
      </c>
      <c r="B24" s="39" t="s">
        <v>7</v>
      </c>
      <c r="C24" s="39"/>
      <c r="D24" s="39"/>
      <c r="E24" s="39"/>
      <c r="F24" s="39"/>
      <c r="G24" s="39"/>
      <c r="H24" s="2" t="s">
        <v>52</v>
      </c>
      <c r="I24" s="3">
        <f>0.1*D7*12</f>
        <v>4196.5200000000004</v>
      </c>
    </row>
    <row r="25" spans="1:9" ht="15.75" x14ac:dyDescent="0.25">
      <c r="A25" s="2">
        <v>11</v>
      </c>
      <c r="B25" s="39" t="s">
        <v>17</v>
      </c>
      <c r="C25" s="39"/>
      <c r="D25" s="39"/>
      <c r="E25" s="39"/>
      <c r="F25" s="39"/>
      <c r="G25" s="39"/>
      <c r="H25" s="2" t="s">
        <v>23</v>
      </c>
      <c r="I25" s="3">
        <f>(5300)*2*12</f>
        <v>127200</v>
      </c>
    </row>
    <row r="26" spans="1:9" ht="15.75" x14ac:dyDescent="0.25">
      <c r="A26" s="15">
        <v>12</v>
      </c>
      <c r="B26" s="34" t="s">
        <v>34</v>
      </c>
      <c r="C26" s="35"/>
      <c r="D26" s="35"/>
      <c r="E26" s="35"/>
      <c r="F26" s="35"/>
      <c r="G26" s="36"/>
      <c r="H26" s="14" t="s">
        <v>35</v>
      </c>
      <c r="I26" s="3">
        <v>12000</v>
      </c>
    </row>
    <row r="27" spans="1:9" ht="55.5" customHeight="1" x14ac:dyDescent="0.25">
      <c r="A27" s="22">
        <v>13</v>
      </c>
      <c r="B27" s="34" t="s">
        <v>53</v>
      </c>
      <c r="C27" s="35"/>
      <c r="D27" s="35"/>
      <c r="E27" s="35"/>
      <c r="F27" s="35"/>
      <c r="G27" s="36"/>
      <c r="H27" s="16" t="s">
        <v>62</v>
      </c>
      <c r="I27" s="3">
        <f>600*12*2</f>
        <v>14400</v>
      </c>
    </row>
    <row r="28" spans="1:9" ht="19.5" customHeight="1" x14ac:dyDescent="0.25">
      <c r="A28" s="24"/>
      <c r="B28" s="34" t="s">
        <v>63</v>
      </c>
      <c r="C28" s="35"/>
      <c r="D28" s="35"/>
      <c r="E28" s="35"/>
      <c r="F28" s="35"/>
      <c r="G28" s="36"/>
      <c r="H28" s="24" t="s">
        <v>64</v>
      </c>
      <c r="I28" s="3">
        <v>3950</v>
      </c>
    </row>
    <row r="29" spans="1:9" ht="19.5" customHeight="1" x14ac:dyDescent="0.25">
      <c r="A29" s="22">
        <v>14</v>
      </c>
      <c r="B29" s="34" t="s">
        <v>42</v>
      </c>
      <c r="C29" s="37"/>
      <c r="D29" s="37"/>
      <c r="E29" s="37"/>
      <c r="F29" s="37"/>
      <c r="G29" s="38"/>
      <c r="H29" s="17" t="s">
        <v>65</v>
      </c>
      <c r="I29" s="3">
        <v>228</v>
      </c>
    </row>
    <row r="30" spans="1:9" ht="19.5" customHeight="1" x14ac:dyDescent="0.25">
      <c r="A30" s="22">
        <v>15</v>
      </c>
      <c r="B30" s="34" t="s">
        <v>39</v>
      </c>
      <c r="C30" s="37"/>
      <c r="D30" s="37"/>
      <c r="E30" s="37"/>
      <c r="F30" s="37"/>
      <c r="G30" s="38"/>
      <c r="H30" s="17" t="s">
        <v>40</v>
      </c>
      <c r="I30" s="3">
        <v>130</v>
      </c>
    </row>
    <row r="31" spans="1:9" ht="15.75" x14ac:dyDescent="0.25">
      <c r="A31" s="29">
        <v>16</v>
      </c>
      <c r="B31" s="39" t="s">
        <v>28</v>
      </c>
      <c r="C31" s="39"/>
      <c r="D31" s="39"/>
      <c r="E31" s="39"/>
      <c r="F31" s="39"/>
      <c r="G31" s="39"/>
      <c r="H31" s="2"/>
      <c r="I31" s="3"/>
    </row>
    <row r="32" spans="1:9" ht="15.75" x14ac:dyDescent="0.25">
      <c r="A32" s="2"/>
      <c r="B32" s="39" t="s">
        <v>44</v>
      </c>
      <c r="C32" s="39"/>
      <c r="D32" s="39"/>
      <c r="E32" s="39"/>
      <c r="F32" s="39"/>
      <c r="G32" s="39"/>
      <c r="H32" s="2" t="s">
        <v>18</v>
      </c>
      <c r="I32" s="3">
        <v>450</v>
      </c>
    </row>
    <row r="33" spans="1:9" ht="15.75" x14ac:dyDescent="0.25">
      <c r="A33" s="2"/>
      <c r="B33" s="39" t="s">
        <v>27</v>
      </c>
      <c r="C33" s="39"/>
      <c r="D33" s="39"/>
      <c r="E33" s="39"/>
      <c r="F33" s="39"/>
      <c r="G33" s="39"/>
      <c r="H33" s="2" t="s">
        <v>55</v>
      </c>
      <c r="I33" s="3">
        <v>325.3</v>
      </c>
    </row>
    <row r="34" spans="1:9" ht="15.75" x14ac:dyDescent="0.25">
      <c r="A34" s="17"/>
      <c r="B34" s="34" t="s">
        <v>41</v>
      </c>
      <c r="C34" s="37"/>
      <c r="D34" s="37"/>
      <c r="E34" s="37"/>
      <c r="F34" s="37"/>
      <c r="G34" s="38"/>
      <c r="H34" s="17"/>
      <c r="I34" s="3">
        <v>2187.5</v>
      </c>
    </row>
    <row r="35" spans="1:9" ht="15.75" x14ac:dyDescent="0.25">
      <c r="A35" s="33"/>
      <c r="B35" s="34" t="s">
        <v>78</v>
      </c>
      <c r="C35" s="35"/>
      <c r="D35" s="35"/>
      <c r="E35" s="35"/>
      <c r="F35" s="35"/>
      <c r="G35" s="36"/>
      <c r="H35" s="33"/>
      <c r="I35" s="3">
        <v>2978</v>
      </c>
    </row>
    <row r="36" spans="1:9" ht="15.75" x14ac:dyDescent="0.25">
      <c r="A36" s="2">
        <v>17</v>
      </c>
      <c r="B36" s="39" t="s">
        <v>26</v>
      </c>
      <c r="C36" s="39"/>
      <c r="D36" s="39"/>
      <c r="E36" s="39"/>
      <c r="F36" s="39"/>
      <c r="G36" s="39"/>
      <c r="H36" s="2"/>
      <c r="I36" s="3">
        <f>SUM(I14:I34)*0.1</f>
        <v>49261.304871428583</v>
      </c>
    </row>
    <row r="37" spans="1:9" ht="15.75" x14ac:dyDescent="0.25">
      <c r="A37" s="2">
        <v>18</v>
      </c>
      <c r="B37" s="39" t="s">
        <v>8</v>
      </c>
      <c r="C37" s="39"/>
      <c r="D37" s="39"/>
      <c r="E37" s="39"/>
      <c r="F37" s="39"/>
      <c r="G37" s="39"/>
      <c r="H37" s="2"/>
      <c r="I37" s="9">
        <f>SUM(I14:I36)</f>
        <v>544852.35358571436</v>
      </c>
    </row>
    <row r="38" spans="1:9" ht="30" customHeight="1" x14ac:dyDescent="0.25">
      <c r="A38" s="10"/>
      <c r="B38" s="41" t="s">
        <v>77</v>
      </c>
      <c r="C38" s="41"/>
      <c r="D38" s="41"/>
      <c r="E38" s="41"/>
      <c r="F38" s="41"/>
      <c r="G38" s="41"/>
      <c r="H38" s="10"/>
      <c r="I38" s="9">
        <f>I11-I37+I9</f>
        <v>39568.746414285648</v>
      </c>
    </row>
    <row r="39" spans="1:9" ht="15.75" x14ac:dyDescent="0.25">
      <c r="A39" s="39" t="s">
        <v>13</v>
      </c>
      <c r="B39" s="39"/>
      <c r="C39" s="39"/>
      <c r="D39" s="40"/>
      <c r="E39" s="40"/>
      <c r="F39" s="40"/>
      <c r="G39" s="40"/>
      <c r="H39" s="40"/>
      <c r="I39" s="40"/>
    </row>
    <row r="40" spans="1:9" ht="32.25" customHeight="1" x14ac:dyDescent="0.25">
      <c r="A40" s="18"/>
      <c r="B40" s="34" t="s">
        <v>48</v>
      </c>
      <c r="C40" s="37"/>
      <c r="D40" s="37"/>
      <c r="E40" s="37"/>
      <c r="F40" s="37"/>
      <c r="G40" s="38"/>
      <c r="H40" s="21"/>
      <c r="I40" s="32">
        <v>-227003.86</v>
      </c>
    </row>
    <row r="41" spans="1:9" ht="29.25" customHeight="1" x14ac:dyDescent="0.25">
      <c r="A41" s="2"/>
      <c r="B41" s="39" t="s">
        <v>66</v>
      </c>
      <c r="C41" s="39"/>
      <c r="D41" s="39"/>
      <c r="E41" s="39"/>
      <c r="F41" s="39"/>
      <c r="G41" s="39"/>
      <c r="H41" s="2"/>
      <c r="I41" s="9">
        <v>179866.88</v>
      </c>
    </row>
    <row r="42" spans="1:9" ht="34.5" customHeight="1" x14ac:dyDescent="0.25">
      <c r="A42" s="2"/>
      <c r="B42" s="39" t="s">
        <v>67</v>
      </c>
      <c r="C42" s="39"/>
      <c r="D42" s="39"/>
      <c r="E42" s="39"/>
      <c r="F42" s="39"/>
      <c r="G42" s="39"/>
      <c r="H42" s="2"/>
      <c r="I42" s="9">
        <v>178501.89</v>
      </c>
    </row>
    <row r="43" spans="1:9" ht="15.75" customHeight="1" x14ac:dyDescent="0.25">
      <c r="A43" s="34" t="s">
        <v>0</v>
      </c>
      <c r="B43" s="35"/>
      <c r="C43" s="35"/>
      <c r="D43" s="35"/>
      <c r="E43" s="35"/>
      <c r="F43" s="35"/>
      <c r="G43" s="35"/>
      <c r="H43" s="35"/>
      <c r="I43" s="36"/>
    </row>
    <row r="44" spans="1:9" ht="28.5" customHeight="1" x14ac:dyDescent="0.25">
      <c r="A44" s="7"/>
      <c r="B44" s="44" t="s">
        <v>10</v>
      </c>
      <c r="C44" s="44"/>
      <c r="D44" s="44"/>
      <c r="E44" s="44"/>
      <c r="F44" s="44"/>
      <c r="G44" s="44"/>
      <c r="H44" s="2" t="s">
        <v>11</v>
      </c>
      <c r="I44" s="2" t="s">
        <v>14</v>
      </c>
    </row>
    <row r="45" spans="1:9" ht="21.75" customHeight="1" x14ac:dyDescent="0.25">
      <c r="A45" s="2">
        <v>1</v>
      </c>
      <c r="B45" s="43" t="s">
        <v>68</v>
      </c>
      <c r="C45" s="43"/>
      <c r="D45" s="43"/>
      <c r="E45" s="43"/>
      <c r="F45" s="43"/>
      <c r="G45" s="43"/>
      <c r="H45" s="2"/>
      <c r="I45" s="3">
        <v>1765</v>
      </c>
    </row>
    <row r="46" spans="1:9" ht="35.25" customHeight="1" x14ac:dyDescent="0.25">
      <c r="A46" s="19">
        <v>2</v>
      </c>
      <c r="B46" s="43" t="s">
        <v>15</v>
      </c>
      <c r="C46" s="43"/>
      <c r="D46" s="43"/>
      <c r="E46" s="43"/>
      <c r="F46" s="43"/>
      <c r="G46" s="43"/>
      <c r="H46" s="2" t="s">
        <v>74</v>
      </c>
      <c r="I46" s="3">
        <f>31.5*325</f>
        <v>10237.5</v>
      </c>
    </row>
    <row r="47" spans="1:9" ht="32.25" customHeight="1" x14ac:dyDescent="0.25">
      <c r="A47" s="19">
        <v>3</v>
      </c>
      <c r="B47" s="43" t="s">
        <v>71</v>
      </c>
      <c r="C47" s="43"/>
      <c r="D47" s="43"/>
      <c r="E47" s="43"/>
      <c r="F47" s="43"/>
      <c r="G47" s="43"/>
      <c r="H47" s="28" t="s">
        <v>43</v>
      </c>
      <c r="I47" s="30">
        <v>820</v>
      </c>
    </row>
    <row r="48" spans="1:9" ht="28.5" customHeight="1" x14ac:dyDescent="0.25">
      <c r="A48" s="19">
        <v>4</v>
      </c>
      <c r="B48" s="43" t="s">
        <v>72</v>
      </c>
      <c r="C48" s="43"/>
      <c r="D48" s="43"/>
      <c r="E48" s="43"/>
      <c r="F48" s="43"/>
      <c r="G48" s="43"/>
      <c r="H48" s="28" t="s">
        <v>76</v>
      </c>
      <c r="I48" s="30">
        <f>2*10125</f>
        <v>20250</v>
      </c>
    </row>
    <row r="49" spans="1:9" ht="31.5" customHeight="1" x14ac:dyDescent="0.25">
      <c r="A49" s="19">
        <v>5</v>
      </c>
      <c r="B49" s="43" t="s">
        <v>69</v>
      </c>
      <c r="C49" s="43"/>
      <c r="D49" s="43"/>
      <c r="E49" s="43"/>
      <c r="F49" s="43"/>
      <c r="G49" s="43"/>
      <c r="H49" s="2" t="s">
        <v>70</v>
      </c>
      <c r="I49" s="3">
        <v>475</v>
      </c>
    </row>
    <row r="50" spans="1:9" ht="28.5" customHeight="1" x14ac:dyDescent="0.25">
      <c r="A50" s="19">
        <v>6</v>
      </c>
      <c r="B50" s="34" t="s">
        <v>73</v>
      </c>
      <c r="C50" s="35"/>
      <c r="D50" s="35"/>
      <c r="E50" s="35"/>
      <c r="F50" s="35"/>
      <c r="G50" s="36"/>
      <c r="H50" s="25"/>
      <c r="I50" s="3">
        <v>1795</v>
      </c>
    </row>
    <row r="51" spans="1:9" ht="36.75" customHeight="1" x14ac:dyDescent="0.25">
      <c r="A51" s="19">
        <v>7</v>
      </c>
      <c r="B51" s="39" t="s">
        <v>54</v>
      </c>
      <c r="C51" s="39"/>
      <c r="D51" s="39"/>
      <c r="E51" s="39"/>
      <c r="F51" s="39"/>
      <c r="G51" s="39"/>
      <c r="H51" s="25"/>
      <c r="I51" s="3">
        <v>3720</v>
      </c>
    </row>
    <row r="52" spans="1:9" ht="32.25" customHeight="1" x14ac:dyDescent="0.25">
      <c r="A52" s="19">
        <v>8</v>
      </c>
      <c r="B52" s="34" t="s">
        <v>33</v>
      </c>
      <c r="C52" s="35"/>
      <c r="D52" s="35"/>
      <c r="E52" s="35"/>
      <c r="F52" s="35"/>
      <c r="G52" s="36"/>
      <c r="H52" s="25"/>
      <c r="I52" s="3">
        <f>67*9</f>
        <v>603</v>
      </c>
    </row>
    <row r="53" spans="1:9" ht="22.5" customHeight="1" x14ac:dyDescent="0.25">
      <c r="A53" s="19">
        <v>9</v>
      </c>
      <c r="B53" s="43" t="s">
        <v>75</v>
      </c>
      <c r="C53" s="43"/>
      <c r="D53" s="43"/>
      <c r="E53" s="43"/>
      <c r="F53" s="43"/>
      <c r="G53" s="43"/>
      <c r="H53" s="27"/>
      <c r="I53" s="3">
        <v>71540</v>
      </c>
    </row>
    <row r="54" spans="1:9" ht="15.75" x14ac:dyDescent="0.25">
      <c r="A54" s="31">
        <v>10</v>
      </c>
      <c r="B54" s="39" t="s">
        <v>26</v>
      </c>
      <c r="C54" s="39"/>
      <c r="D54" s="39"/>
      <c r="E54" s="39"/>
      <c r="F54" s="39"/>
      <c r="G54" s="39"/>
      <c r="H54" s="2"/>
      <c r="I54" s="5">
        <f>SUM(I45:I53)*0.1</f>
        <v>11120.550000000001</v>
      </c>
    </row>
    <row r="55" spans="1:9" ht="15.75" x14ac:dyDescent="0.25">
      <c r="A55" s="31">
        <v>11</v>
      </c>
      <c r="B55" s="39" t="s">
        <v>16</v>
      </c>
      <c r="C55" s="39"/>
      <c r="D55" s="39"/>
      <c r="E55" s="39"/>
      <c r="F55" s="39"/>
      <c r="G55" s="39"/>
      <c r="H55" s="4"/>
      <c r="I55" s="6">
        <f>SUM(I45:I54)</f>
        <v>122326.05</v>
      </c>
    </row>
    <row r="56" spans="1:9" ht="30" customHeight="1" x14ac:dyDescent="0.25">
      <c r="A56" s="23"/>
      <c r="B56" s="47" t="s">
        <v>49</v>
      </c>
      <c r="C56" s="47"/>
      <c r="D56" s="47"/>
      <c r="E56" s="47"/>
      <c r="F56" s="47"/>
      <c r="G56" s="47"/>
      <c r="H56" s="23"/>
      <c r="I56" s="6">
        <f>I42-I55+I40</f>
        <v>-170828.01999999996</v>
      </c>
    </row>
    <row r="57" spans="1:9" ht="15.75" x14ac:dyDescent="0.25">
      <c r="A57" s="1"/>
      <c r="B57" s="48"/>
      <c r="C57" s="48"/>
      <c r="D57" s="48"/>
      <c r="E57" s="48"/>
      <c r="F57" s="48"/>
      <c r="G57" s="48"/>
      <c r="H57" s="1"/>
      <c r="I57" s="1"/>
    </row>
    <row r="58" spans="1:9" ht="15.75" x14ac:dyDescent="0.25">
      <c r="A58" s="49" t="s">
        <v>31</v>
      </c>
      <c r="B58" s="50"/>
      <c r="C58" s="50"/>
      <c r="D58" s="50"/>
      <c r="E58" s="50"/>
      <c r="F58" s="50"/>
      <c r="G58" s="50"/>
      <c r="H58" s="42"/>
      <c r="I58" s="42"/>
    </row>
    <row r="59" spans="1:9" ht="15.75" x14ac:dyDescent="0.25">
      <c r="A59" s="45" t="s">
        <v>9</v>
      </c>
      <c r="B59" s="46"/>
      <c r="C59" s="46"/>
      <c r="D59" s="46"/>
      <c r="E59" s="46"/>
      <c r="F59" s="46"/>
      <c r="G59" s="46"/>
      <c r="H59" s="1" t="s">
        <v>32</v>
      </c>
      <c r="I59" s="1"/>
    </row>
  </sheetData>
  <mergeCells count="58">
    <mergeCell ref="H1:I3"/>
    <mergeCell ref="A2:C2"/>
    <mergeCell ref="A3:C3"/>
    <mergeCell ref="B25:G25"/>
    <mergeCell ref="A12:I12"/>
    <mergeCell ref="B14:G14"/>
    <mergeCell ref="B15:G15"/>
    <mergeCell ref="B16:G16"/>
    <mergeCell ref="B18:G18"/>
    <mergeCell ref="B13:G13"/>
    <mergeCell ref="A4:I6"/>
    <mergeCell ref="A8:I8"/>
    <mergeCell ref="B10:G10"/>
    <mergeCell ref="B11:G11"/>
    <mergeCell ref="B9:G9"/>
    <mergeCell ref="A7:C7"/>
    <mergeCell ref="A59:G59"/>
    <mergeCell ref="B55:G55"/>
    <mergeCell ref="B56:G56"/>
    <mergeCell ref="B57:G57"/>
    <mergeCell ref="A58:G58"/>
    <mergeCell ref="H58:I58"/>
    <mergeCell ref="B45:G45"/>
    <mergeCell ref="B44:G44"/>
    <mergeCell ref="B47:G47"/>
    <mergeCell ref="B48:G48"/>
    <mergeCell ref="B51:G51"/>
    <mergeCell ref="B52:G52"/>
    <mergeCell ref="B50:G50"/>
    <mergeCell ref="B46:G46"/>
    <mergeCell ref="B54:G54"/>
    <mergeCell ref="B49:G49"/>
    <mergeCell ref="B53:G53"/>
    <mergeCell ref="B19:G19"/>
    <mergeCell ref="B31:G31"/>
    <mergeCell ref="B37:G37"/>
    <mergeCell ref="B30:G30"/>
    <mergeCell ref="B34:G34"/>
    <mergeCell ref="B29:G29"/>
    <mergeCell ref="B27:G27"/>
    <mergeCell ref="B26:G26"/>
    <mergeCell ref="B35:G35"/>
    <mergeCell ref="A43:I43"/>
    <mergeCell ref="B40:G40"/>
    <mergeCell ref="B42:G42"/>
    <mergeCell ref="B41:G41"/>
    <mergeCell ref="B17:G17"/>
    <mergeCell ref="B28:G28"/>
    <mergeCell ref="A39:I39"/>
    <mergeCell ref="B38:G38"/>
    <mergeCell ref="B20:G20"/>
    <mergeCell ref="B21:G21"/>
    <mergeCell ref="B22:G22"/>
    <mergeCell ref="B23:G23"/>
    <mergeCell ref="B24:G24"/>
    <mergeCell ref="B33:G33"/>
    <mergeCell ref="B32:G32"/>
    <mergeCell ref="B36:G3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2014-11-28T04:06:27Z</cp:lastPrinted>
  <dcterms:created xsi:type="dcterms:W3CDTF">2013-08-12T02:50:29Z</dcterms:created>
  <dcterms:modified xsi:type="dcterms:W3CDTF">2015-03-20T11:12:01Z</dcterms:modified>
</cp:coreProperties>
</file>