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55" i="12" l="1"/>
  <c r="D49" i="12"/>
  <c r="D44" i="12" l="1"/>
  <c r="D46" i="12" l="1"/>
  <c r="D42" i="12"/>
  <c r="D28" i="12" l="1"/>
  <c r="D13" i="12"/>
  <c r="D56" i="12" l="1"/>
  <c r="D57" i="12" s="1"/>
  <c r="D38" i="12" l="1"/>
  <c r="D37" i="12"/>
  <c r="D35" i="12"/>
  <c r="D33" i="12"/>
  <c r="D34" i="12"/>
  <c r="D50" i="12" l="1"/>
  <c r="D51" i="12" s="1"/>
  <c r="D52" i="12" l="1"/>
  <c r="E77" i="12"/>
  <c r="D18" i="12"/>
  <c r="D25" i="12" s="1"/>
  <c r="D14" i="12"/>
  <c r="D17" i="12" l="1"/>
</calcChain>
</file>

<file path=xl/sharedStrings.xml><?xml version="1.0" encoding="utf-8"?>
<sst xmlns="http://schemas.openxmlformats.org/spreadsheetml/2006/main" count="987" uniqueCount="373">
  <si>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</si>
  <si>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</si>
  <si>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</si>
  <si>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</si>
  <si>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</si>
  <si>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</si>
  <si>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</si>
  <si>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</si>
  <si>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</si>
  <si>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</si>
  <si>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</si>
  <si>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</si>
  <si>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</si>
  <si>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</si>
  <si>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</si>
  <si>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</si>
  <si>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</si>
  <si>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</si>
  <si>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</si>
  <si>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</si>
  <si>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</si>
  <si>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</si>
  <si>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</si>
  <si>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</si>
  <si>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</si>
  <si>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</si>
  <si>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</si>
  <si>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</si>
  <si>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</si>
  <si>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</si>
  <si>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</si>
  <si>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</si>
  <si>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</si>
  <si>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</si>
  <si>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</si>
  <si>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</si>
  <si>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</si>
  <si>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</si>
  <si>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</si>
  <si>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</si>
  <si>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</si>
  <si>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</si>
  <si>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</si>
  <si>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</si>
  <si>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</si>
  <si>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</si>
  <si>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</si>
  <si>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</si>
  <si>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</si>
  <si>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</si>
  <si>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</si>
  <si>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</si>
  <si>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</si>
  <si>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</si>
  <si>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</si>
  <si>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</si>
  <si>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</si>
  <si>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</si>
  <si>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</si>
  <si>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</si>
  <si>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</si>
  <si>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</si>
  <si>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</si>
  <si>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</si>
  <si>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</si>
  <si>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</si>
  <si>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</si>
  <si>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</si>
  <si>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</si>
  <si>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</si>
  <si>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</si>
  <si>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</si>
  <si>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</si>
  <si>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</si>
  <si>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</si>
  <si>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</si>
  <si>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</si>
  <si>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</si>
  <si>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</si>
  <si>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</si>
  <si>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</si>
  <si>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</si>
  <si>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</si>
  <si>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</si>
  <si>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</si>
  <si>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</si>
  <si>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</si>
  <si>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</si>
  <si>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</si>
  <si>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</si>
  <si>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</si>
  <si>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</si>
  <si>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</si>
  <si>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</si>
  <si>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</si>
  <si>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</si>
  <si>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</si>
  <si>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</si>
  <si>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</si>
  <si>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</si>
  <si>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</si>
  <si>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</si>
  <si>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</si>
  <si>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</si>
  <si>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</si>
  <si>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</si>
  <si>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</si>
  <si>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</si>
  <si>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</si>
  <si>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</si>
  <si>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</si>
  <si>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</si>
  <si>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</si>
  <si>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</si>
  <si>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</si>
  <si>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</si>
  <si>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</si>
  <si>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</si>
  <si>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</si>
  <si>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</si>
  <si>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</si>
  <si>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</si>
  <si>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</si>
  <si>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</si>
  <si>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</si>
  <si>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</si>
  <si>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</si>
  <si>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</si>
  <si>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</si>
  <si>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</si>
  <si>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</si>
  <si>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</si>
  <si>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</si>
  <si>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</si>
  <si>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</si>
  <si>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</si>
  <si>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</si>
  <si>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</si>
  <si>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</si>
  <si>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</si>
  <si>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</si>
  <si>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</si>
  <si>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</si>
  <si>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</si>
  <si>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</si>
  <si>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</si>
  <si>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</si>
  <si>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</si>
  <si>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</si>
  <si>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</si>
  <si>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</si>
  <si>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</si>
  <si>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</si>
  <si>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</si>
  <si>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</si>
  <si>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</si>
  <si>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</si>
  <si>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</si>
  <si>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</si>
  <si>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</si>
  <si>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</si>
  <si>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</si>
  <si>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</si>
  <si>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</si>
  <si>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</si>
  <si>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</si>
  <si>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</si>
  <si>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</si>
  <si>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</si>
  <si>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</si>
  <si>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</si>
  <si>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</si>
  <si>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</si>
  <si>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</si>
  <si>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</si>
  <si>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</si>
  <si>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</si>
  <si>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</si>
  <si>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</si>
  <si>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</si>
  <si>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</si>
  <si>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</si>
  <si>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</si>
  <si>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</si>
  <si>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</si>
  <si>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</si>
  <si>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</si>
  <si>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</si>
  <si>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</si>
  <si>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</si>
  <si>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</si>
  <si>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</si>
  <si>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</si>
  <si>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</si>
  <si>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</si>
  <si>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</si>
  <si>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</si>
  <si>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</si>
  <si>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</si>
  <si>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</si>
  <si>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</si>
  <si>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</si>
  <si>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</si>
  <si>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</si>
  <si>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</si>
  <si>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</si>
  <si>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</si>
  <si>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</si>
  <si>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</si>
  <si>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</si>
  <si>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</si>
  <si>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</si>
  <si>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</si>
  <si>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</si>
  <si>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</si>
  <si>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</si>
  <si>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</si>
  <si>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</si>
  <si>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</si>
  <si>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</si>
  <si>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</si>
  <si>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</si>
  <si>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</si>
  <si>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</si>
  <si>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</si>
  <si>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</si>
  <si>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</si>
  <si>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</si>
  <si>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</si>
  <si>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</si>
  <si>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</si>
  <si>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</si>
  <si>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</si>
  <si>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</si>
  <si>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</si>
  <si>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</si>
  <si>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</si>
  <si>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</si>
  <si>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</si>
  <si>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</si>
  <si>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</si>
  <si>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</si>
  <si>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</si>
  <si>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</si>
  <si>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</si>
  <si>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</si>
  <si>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</si>
  <si>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</si>
  <si>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</si>
  <si>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</si>
  <si>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</si>
  <si>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</si>
  <si>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</si>
  <si>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</si>
  <si>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</si>
  <si>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</si>
  <si>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</si>
  <si>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</si>
  <si>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</si>
  <si>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</si>
  <si>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</si>
  <si>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</si>
  <si>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</si>
  <si>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</si>
  <si>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</si>
  <si>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</si>
  <si>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</si>
  <si>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</si>
  <si>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</si>
  <si>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</si>
  <si>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</si>
  <si>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</si>
  <si>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</si>
  <si>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</si>
  <si>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</si>
  <si>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</si>
  <si>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</si>
  <si>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</si>
  <si>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</si>
  <si>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</si>
  <si>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</si>
  <si>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</si>
  <si>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</si>
  <si>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</si>
  <si>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</si>
  <si>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</si>
  <si>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</si>
  <si>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</si>
  <si>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</si>
  <si>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</si>
  <si>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</si>
  <si>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</si>
  <si>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</si>
  <si>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</si>
  <si>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</si>
  <si>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</si>
  <si>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</si>
  <si>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</si>
  <si>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</si>
  <si>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</si>
  <si>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</si>
  <si>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</si>
  <si>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</si>
  <si>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</si>
  <si>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</si>
  <si>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</si>
  <si>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</si>
  <si>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</si>
  <si>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</si>
  <si>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</si>
  <si>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</si>
  <si>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</si>
  <si>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</si>
  <si>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</si>
  <si>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</si>
  <si>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</si>
  <si>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</si>
  <si>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</si>
  <si>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</si>
  <si>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</si>
  <si>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</si>
  <si>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</si>
  <si>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</si>
  <si>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</si>
  <si>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</si>
  <si>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</si>
  <si>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</si>
  <si>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</si>
  <si>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</si>
  <si>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</si>
  <si>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</si>
  <si>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</si>
  <si>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</si>
  <si>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</si>
  <si>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 xml:space="preserve"> 20.15</t>
  </si>
  <si>
    <t>Подготовка и сдача теплового пункта к отопительному периоду</t>
  </si>
  <si>
    <t xml:space="preserve"> 20.16</t>
  </si>
  <si>
    <t xml:space="preserve"> 20.17</t>
  </si>
  <si>
    <t>Вознаграждение управляющей компании</t>
  </si>
  <si>
    <t xml:space="preserve"> 20.19</t>
  </si>
  <si>
    <t xml:space="preserve"> 20.20</t>
  </si>
  <si>
    <t xml:space="preserve"> 20.23</t>
  </si>
  <si>
    <t>Гл. инженер ООО "УК "Прибайкальская"</t>
  </si>
  <si>
    <t>Белкин И. О.</t>
  </si>
  <si>
    <t>3870 руб. в месяц</t>
  </si>
  <si>
    <t xml:space="preserve"> 20.21</t>
  </si>
  <si>
    <t xml:space="preserve"> 20.22</t>
  </si>
  <si>
    <t>Генеральная уборка подъезда (апрель, сентябрь)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</si>
  <si>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</si>
  <si>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20.18</t>
  </si>
  <si>
    <t xml:space="preserve"> 20.24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</si>
  <si>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</si>
  <si>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</si>
  <si>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</si>
  <si>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Тарифы на коммунальные услуги с 01.01.2019</t>
  </si>
  <si>
    <t>Содержание</t>
  </si>
  <si>
    <t>Остаток (- перерасход) средств по статье содержание</t>
  </si>
  <si>
    <t>Текущий ремонт</t>
  </si>
  <si>
    <t>Остаток (- перерасход) средств по статье текущий ремонт</t>
  </si>
  <si>
    <t xml:space="preserve"> 20.25</t>
  </si>
  <si>
    <t xml:space="preserve"> 20.26</t>
  </si>
  <si>
    <t>Форма 2.8. Отчет об исполнении ООО "УК "Прибайкальская" договора управления смет доходов и расходов МКД м-на Университетский, 117 за период с 01.01.2019 г. по 31.12.2019 г.</t>
  </si>
  <si>
    <t>Сумма расходов по статье содержание за 2019 г.</t>
  </si>
  <si>
    <t>Сумма расходов по статье текущий ремонт за 2019 г.</t>
  </si>
  <si>
    <t xml:space="preserve"> 20.27</t>
  </si>
  <si>
    <t>январь, февраль, март</t>
  </si>
  <si>
    <t>Остаток средств за 2018 г.("-" перерасход)</t>
  </si>
  <si>
    <t xml:space="preserve">Доставка и разгрузка земли для клумб </t>
  </si>
  <si>
    <t>1973,75 руб 1 раз</t>
  </si>
  <si>
    <t>Установка вазонов на придомовой территории 6шт</t>
  </si>
  <si>
    <t>Поверка и ремонт общедомового прибора учета тепла и горячего водоснабжения</t>
  </si>
  <si>
    <t>Главный инженер ООО "УК "Прибайкальская"                                           Белкин И. О.</t>
  </si>
  <si>
    <t xml:space="preserve">Монтаж видеонаблюдения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</si>
</sst>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13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9" workbookViewId="0">
      <selection activeCell="H11" sqref="H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2" t="s">
        <v>132</v>
      </c>
      <c r="B1" s="102"/>
      <c r="C1" s="102"/>
      <c r="D1" s="102"/>
    </row>
    <row r="2" spans="1:4" s="14" customFormat="1" x14ac:dyDescent="0.25"/>
    <row r="3" spans="1:4" s="14" customFormat="1" x14ac:dyDescent="0.25">
      <c r="A3" s="103" t="s">
        <v>14</v>
      </c>
      <c r="B3" s="103"/>
      <c r="C3" s="103"/>
      <c r="D3" s="10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01" t="s">
        <v>15</v>
      </c>
      <c r="B7" s="101"/>
      <c r="C7" s="101"/>
      <c r="D7" s="10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01" t="s">
        <v>39</v>
      </c>
      <c r="B10" s="101"/>
      <c r="C10" s="101"/>
      <c r="D10" s="10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101" t="s">
        <v>19</v>
      </c>
      <c r="B12" s="101"/>
      <c r="C12" s="101"/>
      <c r="D12" s="101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01" t="s">
        <v>30</v>
      </c>
      <c r="B37" s="101"/>
      <c r="C37" s="101"/>
      <c r="D37" s="101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4" t="s">
        <v>83</v>
      </c>
      <c r="B1" s="104"/>
      <c r="C1" s="104"/>
      <c r="D1" s="10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101" t="s">
        <v>41</v>
      </c>
      <c r="B5" s="101"/>
      <c r="C5" s="101"/>
      <c r="D5" s="101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288</v>
      </c>
    </row>
    <row r="7" spans="1:4" s="6" customFormat="1" ht="20.100000000000001" customHeight="1" x14ac:dyDescent="0.25">
      <c r="A7" s="101" t="s">
        <v>173</v>
      </c>
      <c r="B7" s="101"/>
      <c r="C7" s="101"/>
      <c r="D7" s="10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01" t="s">
        <v>84</v>
      </c>
      <c r="B10" s="101"/>
      <c r="C10" s="101"/>
      <c r="D10" s="10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105" t="s">
        <v>44</v>
      </c>
      <c r="B12" s="105"/>
      <c r="C12" s="105"/>
      <c r="D12" s="10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290</v>
      </c>
    </row>
    <row r="15" spans="1:4" s="6" customFormat="1" ht="20.100000000000001" customHeight="1" x14ac:dyDescent="0.25">
      <c r="A15" s="105" t="s">
        <v>47</v>
      </c>
      <c r="B15" s="105"/>
      <c r="C15" s="105"/>
      <c r="D15" s="10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101" t="s">
        <v>49</v>
      </c>
      <c r="B17" s="101"/>
      <c r="C17" s="101"/>
      <c r="D17" s="10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6" t="s">
        <v>55</v>
      </c>
      <c r="B24" s="106"/>
      <c r="C24" s="106"/>
      <c r="D24" s="106"/>
    </row>
    <row r="25" spans="1:4" s="6" customFormat="1" ht="20.100000000000001" customHeight="1" x14ac:dyDescent="0.25">
      <c r="A25" s="107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8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8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8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8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9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7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8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8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108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8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9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7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8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8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08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08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9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05" t="s">
        <v>62</v>
      </c>
      <c r="B43" s="105"/>
      <c r="C43" s="105"/>
      <c r="D43" s="105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5" t="s">
        <v>65</v>
      </c>
      <c r="B46" s="105"/>
      <c r="C46" s="105"/>
      <c r="D46" s="105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105" t="s">
        <v>67</v>
      </c>
      <c r="B48" s="105"/>
      <c r="C48" s="105"/>
      <c r="D48" s="105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105" t="s">
        <v>69</v>
      </c>
      <c r="B50" s="105"/>
      <c r="C50" s="105"/>
      <c r="D50" s="105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101" t="s">
        <v>71</v>
      </c>
      <c r="B52" s="101"/>
      <c r="C52" s="101"/>
      <c r="D52" s="101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5" t="s">
        <v>74</v>
      </c>
      <c r="B55" s="105"/>
      <c r="C55" s="105"/>
      <c r="D55" s="105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105" t="s">
        <v>76</v>
      </c>
      <c r="B57" s="105"/>
      <c r="C57" s="105"/>
      <c r="D57" s="105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105" t="s">
        <v>78</v>
      </c>
      <c r="B59" s="105"/>
      <c r="C59" s="105"/>
      <c r="D59" s="105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105" t="s">
        <v>80</v>
      </c>
      <c r="B61" s="105"/>
      <c r="C61" s="105"/>
      <c r="D61" s="105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101" t="s">
        <v>86</v>
      </c>
      <c r="B63" s="101"/>
      <c r="C63" s="101"/>
      <c r="D63" s="101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2" t="s">
        <v>90</v>
      </c>
      <c r="B1" s="102"/>
      <c r="C1" s="102"/>
      <c r="D1" s="10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7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8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8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08"/>
      <c r="B8" s="3" t="s">
        <v>175</v>
      </c>
      <c r="C8" s="5" t="s">
        <v>5</v>
      </c>
      <c r="D8" s="28"/>
    </row>
    <row r="9" spans="1:4" s="6" customFormat="1" ht="34.5" customHeight="1" x14ac:dyDescent="0.25">
      <c r="A9" s="10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8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9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107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8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8"/>
      <c r="B14" s="7" t="s">
        <v>88</v>
      </c>
      <c r="C14" s="5" t="s">
        <v>13</v>
      </c>
      <c r="D14" s="53" t="s">
        <v>277</v>
      </c>
    </row>
    <row r="15" spans="1:4" ht="31.5" x14ac:dyDescent="0.25">
      <c r="A15" s="108"/>
      <c r="B15" s="3" t="s">
        <v>175</v>
      </c>
      <c r="C15" s="5" t="s">
        <v>5</v>
      </c>
      <c r="D15" s="28"/>
    </row>
    <row r="16" spans="1:4" ht="31.5" x14ac:dyDescent="0.25">
      <c r="A16" s="108"/>
      <c r="B16" s="3" t="s">
        <v>176</v>
      </c>
      <c r="C16" s="5" t="s">
        <v>5</v>
      </c>
      <c r="D16" s="28" t="s">
        <v>17</v>
      </c>
    </row>
    <row r="17" spans="1:4" x14ac:dyDescent="0.25">
      <c r="A17" s="108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9"/>
      <c r="B18" s="51" t="s">
        <v>89</v>
      </c>
      <c r="C18" s="30" t="s">
        <v>5</v>
      </c>
      <c r="D18" s="31" t="s">
        <v>266</v>
      </c>
    </row>
    <row r="19" spans="1:4" x14ac:dyDescent="0.25">
      <c r="A19" s="107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8"/>
      <c r="B20" s="7" t="s">
        <v>59</v>
      </c>
      <c r="C20" s="5" t="s">
        <v>5</v>
      </c>
      <c r="D20" s="28" t="s">
        <v>241</v>
      </c>
    </row>
    <row r="21" spans="1:4" ht="30" x14ac:dyDescent="0.25">
      <c r="A21" s="108"/>
      <c r="B21" s="7" t="s">
        <v>88</v>
      </c>
      <c r="C21" s="5" t="s">
        <v>13</v>
      </c>
      <c r="D21" s="53" t="s">
        <v>277</v>
      </c>
    </row>
    <row r="22" spans="1:4" ht="31.5" x14ac:dyDescent="0.25">
      <c r="A22" s="108"/>
      <c r="B22" s="3" t="s">
        <v>175</v>
      </c>
      <c r="C22" s="5" t="s">
        <v>5</v>
      </c>
      <c r="D22" s="28"/>
    </row>
    <row r="23" spans="1:4" ht="31.5" x14ac:dyDescent="0.25">
      <c r="A23" s="108"/>
      <c r="B23" s="3" t="s">
        <v>176</v>
      </c>
      <c r="C23" s="5" t="s">
        <v>5</v>
      </c>
      <c r="D23" s="28" t="s">
        <v>17</v>
      </c>
    </row>
    <row r="24" spans="1:4" x14ac:dyDescent="0.25">
      <c r="A24" s="108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9"/>
      <c r="B25" s="51" t="s">
        <v>89</v>
      </c>
      <c r="C25" s="30" t="s">
        <v>5</v>
      </c>
      <c r="D25" s="31" t="s">
        <v>266</v>
      </c>
    </row>
    <row r="26" spans="1:4" ht="31.5" x14ac:dyDescent="0.25">
      <c r="A26" s="107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8"/>
      <c r="B27" s="7" t="s">
        <v>59</v>
      </c>
      <c r="C27" s="5" t="s">
        <v>5</v>
      </c>
      <c r="D27" s="28" t="s">
        <v>241</v>
      </c>
    </row>
    <row r="28" spans="1:4" ht="30" x14ac:dyDescent="0.25">
      <c r="A28" s="108"/>
      <c r="B28" s="7" t="s">
        <v>88</v>
      </c>
      <c r="C28" s="5" t="s">
        <v>13</v>
      </c>
      <c r="D28" s="53" t="s">
        <v>277</v>
      </c>
    </row>
    <row r="29" spans="1:4" ht="31.5" x14ac:dyDescent="0.25">
      <c r="A29" s="108"/>
      <c r="B29" s="3" t="s">
        <v>175</v>
      </c>
      <c r="C29" s="5" t="s">
        <v>5</v>
      </c>
      <c r="D29" s="28"/>
    </row>
    <row r="30" spans="1:4" ht="31.5" x14ac:dyDescent="0.25">
      <c r="A30" s="108"/>
      <c r="B30" s="3" t="s">
        <v>176</v>
      </c>
      <c r="C30" s="5" t="s">
        <v>5</v>
      </c>
      <c r="D30" s="28" t="s">
        <v>17</v>
      </c>
    </row>
    <row r="31" spans="1:4" x14ac:dyDescent="0.25">
      <c r="A31" s="108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9"/>
      <c r="B32" s="51" t="s">
        <v>89</v>
      </c>
      <c r="C32" s="30" t="s">
        <v>5</v>
      </c>
      <c r="D32" s="31" t="s">
        <v>266</v>
      </c>
    </row>
    <row r="33" spans="1:4" ht="31.5" x14ac:dyDescent="0.25">
      <c r="A33" s="107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8"/>
      <c r="B34" s="7" t="s">
        <v>59</v>
      </c>
      <c r="C34" s="5" t="s">
        <v>5</v>
      </c>
      <c r="D34" s="28"/>
    </row>
    <row r="35" spans="1:4" ht="30" x14ac:dyDescent="0.25">
      <c r="A35" s="108"/>
      <c r="B35" s="7" t="s">
        <v>88</v>
      </c>
      <c r="C35" s="5" t="s">
        <v>13</v>
      </c>
      <c r="D35" s="53" t="s">
        <v>277</v>
      </c>
    </row>
    <row r="36" spans="1:4" ht="31.5" x14ac:dyDescent="0.25">
      <c r="A36" s="108"/>
      <c r="B36" s="3" t="s">
        <v>175</v>
      </c>
      <c r="C36" s="5" t="s">
        <v>5</v>
      </c>
      <c r="D36" s="28"/>
    </row>
    <row r="37" spans="1:4" ht="31.5" x14ac:dyDescent="0.25">
      <c r="A37" s="108"/>
      <c r="B37" s="3" t="s">
        <v>176</v>
      </c>
      <c r="C37" s="5" t="s">
        <v>5</v>
      </c>
      <c r="D37" s="28" t="s">
        <v>17</v>
      </c>
    </row>
    <row r="38" spans="1:4" x14ac:dyDescent="0.25">
      <c r="A38" s="108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9"/>
      <c r="B39" s="51" t="s">
        <v>89</v>
      </c>
      <c r="C39" s="30" t="s">
        <v>5</v>
      </c>
      <c r="D39" s="31" t="s">
        <v>266</v>
      </c>
    </row>
    <row r="40" spans="1:4" ht="47.25" x14ac:dyDescent="0.25">
      <c r="A40" s="107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8"/>
      <c r="B41" s="7" t="s">
        <v>59</v>
      </c>
      <c r="C41" s="5" t="s">
        <v>5</v>
      </c>
      <c r="D41" s="28" t="s">
        <v>242</v>
      </c>
    </row>
    <row r="42" spans="1:4" ht="30" x14ac:dyDescent="0.25">
      <c r="A42" s="108"/>
      <c r="B42" s="7" t="s">
        <v>88</v>
      </c>
      <c r="C42" s="5" t="s">
        <v>13</v>
      </c>
      <c r="D42" s="53" t="s">
        <v>277</v>
      </c>
    </row>
    <row r="43" spans="1:4" ht="31.5" x14ac:dyDescent="0.25">
      <c r="A43" s="108"/>
      <c r="B43" s="3" t="s">
        <v>175</v>
      </c>
      <c r="C43" s="5" t="s">
        <v>5</v>
      </c>
      <c r="D43" s="28"/>
    </row>
    <row r="44" spans="1:4" ht="31.5" x14ac:dyDescent="0.25">
      <c r="A44" s="108"/>
      <c r="B44" s="3" t="s">
        <v>176</v>
      </c>
      <c r="C44" s="5" t="s">
        <v>5</v>
      </c>
      <c r="D44" s="28" t="s">
        <v>17</v>
      </c>
    </row>
    <row r="45" spans="1:4" x14ac:dyDescent="0.25">
      <c r="A45" s="108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9"/>
      <c r="B46" s="51" t="s">
        <v>89</v>
      </c>
      <c r="C46" s="30" t="s">
        <v>5</v>
      </c>
      <c r="D46" s="31" t="s">
        <v>266</v>
      </c>
    </row>
    <row r="47" spans="1:4" x14ac:dyDescent="0.25">
      <c r="A47" s="107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8"/>
      <c r="B48" s="7" t="s">
        <v>59</v>
      </c>
      <c r="C48" s="5" t="s">
        <v>5</v>
      </c>
      <c r="D48" s="28" t="s">
        <v>243</v>
      </c>
    </row>
    <row r="49" spans="1:4" ht="30" x14ac:dyDescent="0.25">
      <c r="A49" s="108"/>
      <c r="B49" s="7" t="s">
        <v>88</v>
      </c>
      <c r="C49" s="5" t="s">
        <v>13</v>
      </c>
      <c r="D49" s="53" t="s">
        <v>277</v>
      </c>
    </row>
    <row r="50" spans="1:4" ht="31.5" x14ac:dyDescent="0.25">
      <c r="A50" s="108"/>
      <c r="B50" s="3" t="s">
        <v>175</v>
      </c>
      <c r="C50" s="5" t="s">
        <v>5</v>
      </c>
      <c r="D50" s="28"/>
    </row>
    <row r="51" spans="1:4" ht="31.5" x14ac:dyDescent="0.25">
      <c r="A51" s="108"/>
      <c r="B51" s="3" t="s">
        <v>176</v>
      </c>
      <c r="C51" s="5" t="s">
        <v>5</v>
      </c>
      <c r="D51" s="28" t="s">
        <v>17</v>
      </c>
    </row>
    <row r="52" spans="1:4" x14ac:dyDescent="0.25">
      <c r="A52" s="108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9"/>
      <c r="B53" s="51" t="s">
        <v>89</v>
      </c>
      <c r="C53" s="30" t="s">
        <v>5</v>
      </c>
      <c r="D53" s="31" t="s">
        <v>266</v>
      </c>
    </row>
    <row r="54" spans="1:4" x14ac:dyDescent="0.25">
      <c r="A54" s="107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8"/>
      <c r="B55" s="7" t="s">
        <v>59</v>
      </c>
      <c r="C55" s="5" t="s">
        <v>5</v>
      </c>
      <c r="D55" s="28" t="s">
        <v>241</v>
      </c>
    </row>
    <row r="56" spans="1:4" ht="30" x14ac:dyDescent="0.25">
      <c r="A56" s="108"/>
      <c r="B56" s="7" t="s">
        <v>88</v>
      </c>
      <c r="C56" s="5" t="s">
        <v>13</v>
      </c>
      <c r="D56" s="53" t="s">
        <v>277</v>
      </c>
    </row>
    <row r="57" spans="1:4" ht="31.5" x14ac:dyDescent="0.25">
      <c r="A57" s="108"/>
      <c r="B57" s="3" t="s">
        <v>175</v>
      </c>
      <c r="C57" s="5" t="s">
        <v>5</v>
      </c>
      <c r="D57" s="28"/>
    </row>
    <row r="58" spans="1:4" ht="31.5" x14ac:dyDescent="0.25">
      <c r="A58" s="108"/>
      <c r="B58" s="3" t="s">
        <v>176</v>
      </c>
      <c r="C58" s="5" t="s">
        <v>5</v>
      </c>
      <c r="D58" s="28" t="s">
        <v>17</v>
      </c>
    </row>
    <row r="59" spans="1:4" x14ac:dyDescent="0.25">
      <c r="A59" s="108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9"/>
      <c r="B60" s="51" t="s">
        <v>89</v>
      </c>
      <c r="C60" s="30" t="s">
        <v>5</v>
      </c>
      <c r="D60" s="31" t="s">
        <v>266</v>
      </c>
    </row>
    <row r="61" spans="1:4" x14ac:dyDescent="0.25">
      <c r="A61" s="107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8"/>
      <c r="B62" s="7" t="s">
        <v>59</v>
      </c>
      <c r="C62" s="5" t="s">
        <v>5</v>
      </c>
      <c r="D62" s="28" t="s">
        <v>244</v>
      </c>
    </row>
    <row r="63" spans="1:4" ht="30" x14ac:dyDescent="0.25">
      <c r="A63" s="108"/>
      <c r="B63" s="7" t="s">
        <v>88</v>
      </c>
      <c r="C63" s="5" t="s">
        <v>13</v>
      </c>
      <c r="D63" s="53" t="s">
        <v>277</v>
      </c>
    </row>
    <row r="64" spans="1:4" ht="31.5" x14ac:dyDescent="0.25">
      <c r="A64" s="108"/>
      <c r="B64" s="3" t="s">
        <v>175</v>
      </c>
      <c r="C64" s="5" t="s">
        <v>5</v>
      </c>
      <c r="D64" s="28"/>
    </row>
    <row r="65" spans="1:5" ht="31.5" x14ac:dyDescent="0.25">
      <c r="A65" s="108"/>
      <c r="B65" s="3" t="s">
        <v>176</v>
      </c>
      <c r="C65" s="5" t="s">
        <v>5</v>
      </c>
      <c r="D65" s="28" t="s">
        <v>17</v>
      </c>
    </row>
    <row r="66" spans="1:5" x14ac:dyDescent="0.25">
      <c r="A66" s="108"/>
      <c r="B66" s="3" t="s">
        <v>177</v>
      </c>
      <c r="C66" s="5" t="s">
        <v>5</v>
      </c>
      <c r="D66" s="28" t="s">
        <v>246</v>
      </c>
    </row>
    <row r="67" spans="1:5" ht="16.5" thickBot="1" x14ac:dyDescent="0.3">
      <c r="A67" s="109"/>
      <c r="B67" s="51" t="s">
        <v>89</v>
      </c>
      <c r="C67" s="30" t="s">
        <v>5</v>
      </c>
      <c r="D67" s="31" t="s">
        <v>266</v>
      </c>
    </row>
    <row r="68" spans="1:5" x14ac:dyDescent="0.25">
      <c r="A68" s="107">
        <v>10</v>
      </c>
      <c r="B68" s="25" t="s">
        <v>87</v>
      </c>
      <c r="C68" s="26" t="s">
        <v>5</v>
      </c>
      <c r="D68" s="27" t="s">
        <v>240</v>
      </c>
    </row>
    <row r="69" spans="1:5" x14ac:dyDescent="0.25">
      <c r="A69" s="108"/>
      <c r="B69" s="7" t="s">
        <v>59</v>
      </c>
      <c r="C69" s="5" t="s">
        <v>5</v>
      </c>
      <c r="D69" s="28" t="s">
        <v>245</v>
      </c>
    </row>
    <row r="70" spans="1:5" ht="30" x14ac:dyDescent="0.25">
      <c r="A70" s="108"/>
      <c r="B70" s="7" t="s">
        <v>88</v>
      </c>
      <c r="C70" s="5" t="s">
        <v>13</v>
      </c>
      <c r="D70" s="53" t="s">
        <v>277</v>
      </c>
    </row>
    <row r="71" spans="1:5" ht="31.5" x14ac:dyDescent="0.25">
      <c r="A71" s="108"/>
      <c r="B71" s="3" t="s">
        <v>175</v>
      </c>
      <c r="C71" s="5" t="s">
        <v>5</v>
      </c>
      <c r="D71" s="28"/>
    </row>
    <row r="72" spans="1:5" ht="31.5" x14ac:dyDescent="0.25">
      <c r="A72" s="108"/>
      <c r="B72" s="3" t="s">
        <v>176</v>
      </c>
      <c r="C72" s="5" t="s">
        <v>5</v>
      </c>
      <c r="D72" s="28" t="s">
        <v>17</v>
      </c>
    </row>
    <row r="73" spans="1:5" x14ac:dyDescent="0.25">
      <c r="A73" s="108"/>
      <c r="B73" s="3" t="s">
        <v>177</v>
      </c>
      <c r="C73" s="5" t="s">
        <v>5</v>
      </c>
      <c r="D73" s="28" t="s">
        <v>246</v>
      </c>
    </row>
    <row r="74" spans="1:5" ht="16.5" thickBot="1" x14ac:dyDescent="0.3">
      <c r="A74" s="109"/>
      <c r="B74" s="51" t="s">
        <v>89</v>
      </c>
      <c r="C74" s="30" t="s">
        <v>5</v>
      </c>
      <c r="D74" s="31" t="s">
        <v>266</v>
      </c>
    </row>
    <row r="75" spans="1:5" ht="17.25" customHeight="1" x14ac:dyDescent="0.25">
      <c r="A75" s="107">
        <v>11</v>
      </c>
      <c r="B75" s="25" t="s">
        <v>87</v>
      </c>
      <c r="C75" s="26" t="s">
        <v>5</v>
      </c>
      <c r="D75" s="27" t="s">
        <v>264</v>
      </c>
    </row>
    <row r="76" spans="1:5" x14ac:dyDescent="0.25">
      <c r="A76" s="108"/>
      <c r="B76" s="7" t="s">
        <v>59</v>
      </c>
      <c r="C76" s="5" t="s">
        <v>5</v>
      </c>
      <c r="D76" s="28"/>
    </row>
    <row r="77" spans="1:5" ht="30" x14ac:dyDescent="0.25">
      <c r="A77" s="108"/>
      <c r="B77" s="7" t="s">
        <v>88</v>
      </c>
      <c r="C77" s="5" t="s">
        <v>13</v>
      </c>
      <c r="D77" s="53" t="s">
        <v>277</v>
      </c>
      <c r="E77" s="53"/>
    </row>
    <row r="78" spans="1:5" ht="31.5" x14ac:dyDescent="0.25">
      <c r="A78" s="108"/>
      <c r="B78" s="3" t="s">
        <v>175</v>
      </c>
      <c r="C78" s="5" t="s">
        <v>5</v>
      </c>
      <c r="D78" s="28"/>
    </row>
    <row r="79" spans="1:5" ht="31.5" x14ac:dyDescent="0.25">
      <c r="A79" s="108"/>
      <c r="B79" s="3" t="s">
        <v>176</v>
      </c>
      <c r="C79" s="5" t="s">
        <v>5</v>
      </c>
      <c r="D79" s="28" t="s">
        <v>17</v>
      </c>
    </row>
    <row r="80" spans="1:5" x14ac:dyDescent="0.25">
      <c r="A80" s="108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9"/>
      <c r="B81" s="51" t="s">
        <v>89</v>
      </c>
      <c r="C81" s="30" t="s">
        <v>5</v>
      </c>
      <c r="D81" s="31" t="s">
        <v>266</v>
      </c>
    </row>
    <row r="82" spans="1:4" ht="31.5" x14ac:dyDescent="0.25">
      <c r="A82" s="107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8"/>
      <c r="B83" s="7" t="s">
        <v>59</v>
      </c>
      <c r="C83" s="5" t="s">
        <v>5</v>
      </c>
      <c r="D83" s="28" t="s">
        <v>269</v>
      </c>
    </row>
    <row r="84" spans="1:4" x14ac:dyDescent="0.25">
      <c r="A84" s="108"/>
      <c r="B84" s="7" t="s">
        <v>88</v>
      </c>
      <c r="C84" s="5" t="s">
        <v>13</v>
      </c>
      <c r="D84" s="28">
        <v>600</v>
      </c>
    </row>
    <row r="85" spans="1:4" ht="31.5" x14ac:dyDescent="0.25">
      <c r="A85" s="108"/>
      <c r="B85" s="3" t="s">
        <v>175</v>
      </c>
      <c r="C85" s="5" t="s">
        <v>5</v>
      </c>
      <c r="D85" s="42">
        <v>41275</v>
      </c>
    </row>
    <row r="86" spans="1:4" ht="31.5" x14ac:dyDescent="0.25">
      <c r="A86" s="108"/>
      <c r="B86" s="3" t="s">
        <v>176</v>
      </c>
      <c r="C86" s="5" t="s">
        <v>5</v>
      </c>
      <c r="D86" s="28" t="s">
        <v>17</v>
      </c>
    </row>
    <row r="87" spans="1:4" x14ac:dyDescent="0.25">
      <c r="A87" s="108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9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2" t="s">
        <v>100</v>
      </c>
      <c r="B1" s="102"/>
      <c r="C1" s="102"/>
      <c r="D1" s="102"/>
    </row>
    <row r="2" spans="1:4" ht="26.25" x14ac:dyDescent="0.4">
      <c r="B2" s="113" t="s">
        <v>354</v>
      </c>
      <c r="C2" s="113"/>
      <c r="D2" s="11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10" t="s">
        <v>99</v>
      </c>
      <c r="B15" s="111"/>
      <c r="C15" s="111"/>
      <c r="D15" s="112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10" t="s">
        <v>99</v>
      </c>
      <c r="B28" s="111"/>
      <c r="C28" s="111"/>
      <c r="D28" s="112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10" t="s">
        <v>99</v>
      </c>
      <c r="B41" s="111"/>
      <c r="C41" s="111"/>
      <c r="D41" s="112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10" t="s">
        <v>99</v>
      </c>
      <c r="B54" s="111"/>
      <c r="C54" s="111"/>
      <c r="D54" s="112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10" t="s">
        <v>99</v>
      </c>
      <c r="B67" s="111"/>
      <c r="C67" s="111"/>
      <c r="D67" s="112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4" t="s">
        <v>104</v>
      </c>
      <c r="B1" s="114"/>
      <c r="C1" s="114"/>
      <c r="D1" s="11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6" t="s">
        <v>183</v>
      </c>
      <c r="B8" s="106"/>
      <c r="C8" s="106"/>
      <c r="D8" s="106"/>
    </row>
    <row r="9" spans="1:4" s="6" customFormat="1" ht="37.5" customHeight="1" x14ac:dyDescent="0.25">
      <c r="A9" s="107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8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8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9"/>
      <c r="B13" s="44" t="s">
        <v>103</v>
      </c>
      <c r="C13" s="30" t="s">
        <v>13</v>
      </c>
      <c r="D13" s="31">
        <v>400</v>
      </c>
    </row>
    <row r="14" spans="1:4" x14ac:dyDescent="0.25">
      <c r="A14" s="107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108"/>
      <c r="B15" s="7" t="s">
        <v>185</v>
      </c>
      <c r="C15" s="5" t="s">
        <v>5</v>
      </c>
      <c r="D15" s="28">
        <v>3812125898</v>
      </c>
    </row>
    <row r="16" spans="1:4" x14ac:dyDescent="0.25">
      <c r="A16" s="108"/>
      <c r="B16" s="7" t="s">
        <v>101</v>
      </c>
      <c r="C16" s="5" t="s">
        <v>5</v>
      </c>
      <c r="D16" s="28" t="s">
        <v>276</v>
      </c>
    </row>
    <row r="17" spans="1:4" x14ac:dyDescent="0.25">
      <c r="A17" s="108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9"/>
      <c r="B18" s="44" t="s">
        <v>103</v>
      </c>
      <c r="C18" s="30" t="s">
        <v>13</v>
      </c>
      <c r="D18" s="31">
        <v>400</v>
      </c>
    </row>
    <row r="19" spans="1:4" ht="31.5" x14ac:dyDescent="0.25">
      <c r="A19" s="107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108"/>
      <c r="B20" s="7" t="s">
        <v>185</v>
      </c>
      <c r="C20" s="5" t="s">
        <v>5</v>
      </c>
      <c r="D20" s="28">
        <v>3849011544</v>
      </c>
    </row>
    <row r="21" spans="1:4" x14ac:dyDescent="0.25">
      <c r="A21" s="108"/>
      <c r="B21" s="7" t="s">
        <v>101</v>
      </c>
      <c r="C21" s="5" t="s">
        <v>5</v>
      </c>
      <c r="D21" s="28" t="s">
        <v>281</v>
      </c>
    </row>
    <row r="22" spans="1:4" x14ac:dyDescent="0.25">
      <c r="A22" s="108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9"/>
      <c r="B23" s="44" t="s">
        <v>103</v>
      </c>
      <c r="C23" s="30" t="s">
        <v>13</v>
      </c>
      <c r="D23" s="31">
        <v>400</v>
      </c>
    </row>
    <row r="24" spans="1:4" x14ac:dyDescent="0.25">
      <c r="A24" s="107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108"/>
      <c r="B25" s="7" t="s">
        <v>185</v>
      </c>
      <c r="C25" s="5" t="s">
        <v>5</v>
      </c>
      <c r="D25" s="28">
        <v>7713076301</v>
      </c>
    </row>
    <row r="26" spans="1:4" x14ac:dyDescent="0.25">
      <c r="A26" s="108"/>
      <c r="B26" s="7" t="s">
        <v>101</v>
      </c>
      <c r="C26" s="5" t="s">
        <v>5</v>
      </c>
      <c r="D26" s="28" t="s">
        <v>285</v>
      </c>
    </row>
    <row r="27" spans="1:4" x14ac:dyDescent="0.25">
      <c r="A27" s="108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9"/>
      <c r="B28" s="44" t="s">
        <v>103</v>
      </c>
      <c r="C28" s="30" t="s">
        <v>13</v>
      </c>
      <c r="D28" s="31">
        <v>400</v>
      </c>
    </row>
    <row r="29" spans="1:4" x14ac:dyDescent="0.25">
      <c r="A29" s="107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108"/>
      <c r="B30" s="7" t="s">
        <v>185</v>
      </c>
      <c r="C30" s="5" t="s">
        <v>5</v>
      </c>
      <c r="D30" s="28">
        <v>3849011544</v>
      </c>
    </row>
    <row r="31" spans="1:4" x14ac:dyDescent="0.25">
      <c r="A31" s="108"/>
      <c r="B31" s="7" t="s">
        <v>101</v>
      </c>
      <c r="C31" s="5" t="s">
        <v>5</v>
      </c>
      <c r="D31" s="28" t="s">
        <v>284</v>
      </c>
    </row>
    <row r="32" spans="1:4" x14ac:dyDescent="0.25">
      <c r="A32" s="108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4" t="s">
        <v>109</v>
      </c>
      <c r="B1" s="104"/>
      <c r="C1" s="104"/>
      <c r="D1" s="10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5" t="s">
        <v>105</v>
      </c>
      <c r="B5" s="105"/>
      <c r="C5" s="105"/>
      <c r="D5" s="10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5" t="s">
        <v>262</v>
      </c>
      <c r="C10" s="115"/>
      <c r="D10" s="11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4" t="s">
        <v>112</v>
      </c>
      <c r="B1" s="104"/>
      <c r="C1" s="104"/>
      <c r="D1" s="10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zoomScale="130" zoomScaleNormal="130" workbookViewId="0">
      <selection activeCell="E52" sqref="E52"/>
    </sheetView>
  </sheetViews>
  <sheetFormatPr defaultRowHeight="15.75" x14ac:dyDescent="0.25"/>
  <cols>
    <col min="1" max="1" width="6.85546875" style="84" customWidth="1"/>
    <col min="2" max="2" width="47.28515625" style="16" customWidth="1"/>
    <col min="3" max="3" width="16.140625" style="1" customWidth="1"/>
    <col min="4" max="4" width="16.28515625" style="1" customWidth="1"/>
    <col min="5" max="5" width="12" style="1" customWidth="1"/>
    <col min="6" max="7" width="11" style="1" customWidth="1"/>
    <col min="8" max="16384" width="9.140625" style="1"/>
  </cols>
  <sheetData>
    <row r="1" spans="1:7" ht="15.75" customHeight="1" x14ac:dyDescent="0.25">
      <c r="C1" s="116" t="s">
        <v>353</v>
      </c>
      <c r="D1" s="116"/>
      <c r="E1" s="98"/>
      <c r="F1" s="98"/>
      <c r="G1" s="98"/>
    </row>
    <row r="2" spans="1:7" ht="18.75" x14ac:dyDescent="0.3">
      <c r="B2" s="60"/>
      <c r="C2" s="116"/>
      <c r="D2" s="116"/>
      <c r="E2" s="98"/>
      <c r="F2" s="98"/>
      <c r="G2" s="98"/>
    </row>
    <row r="3" spans="1:7" ht="44.25" customHeight="1" x14ac:dyDescent="0.3">
      <c r="B3" s="61"/>
      <c r="C3" s="116"/>
      <c r="D3" s="116"/>
      <c r="E3" s="98"/>
      <c r="F3" s="98"/>
      <c r="G3" s="98"/>
    </row>
    <row r="4" spans="1:7" ht="70.5" customHeight="1" x14ac:dyDescent="0.25">
      <c r="A4" s="117" t="s">
        <v>361</v>
      </c>
      <c r="B4" s="117"/>
      <c r="C4" s="117"/>
      <c r="D4" s="117"/>
      <c r="E4" s="99"/>
    </row>
    <row r="6" spans="1:7" ht="31.5" x14ac:dyDescent="0.25">
      <c r="A6" s="85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86">
        <v>1</v>
      </c>
      <c r="B7" s="18" t="s">
        <v>4</v>
      </c>
      <c r="C7" s="5" t="s">
        <v>5</v>
      </c>
      <c r="D7" s="48">
        <v>43906</v>
      </c>
      <c r="E7" s="6"/>
      <c r="F7" s="6"/>
      <c r="G7" s="6"/>
    </row>
    <row r="8" spans="1:7" x14ac:dyDescent="0.25">
      <c r="A8" s="86">
        <v>2</v>
      </c>
      <c r="B8" s="18" t="s">
        <v>113</v>
      </c>
      <c r="C8" s="5" t="s">
        <v>5</v>
      </c>
      <c r="D8" s="48">
        <v>43466</v>
      </c>
      <c r="E8" s="6"/>
      <c r="F8" s="6"/>
      <c r="G8" s="6"/>
    </row>
    <row r="9" spans="1:7" x14ac:dyDescent="0.25">
      <c r="A9" s="86">
        <v>3</v>
      </c>
      <c r="B9" s="18" t="s">
        <v>114</v>
      </c>
      <c r="C9" s="5" t="s">
        <v>5</v>
      </c>
      <c r="D9" s="48">
        <v>43830</v>
      </c>
      <c r="E9" s="6"/>
      <c r="F9" s="6"/>
      <c r="G9" s="6"/>
    </row>
    <row r="10" spans="1:7" ht="34.5" customHeight="1" x14ac:dyDescent="0.25">
      <c r="A10" s="101" t="s">
        <v>186</v>
      </c>
      <c r="B10" s="101"/>
      <c r="C10" s="101"/>
      <c r="D10" s="101"/>
      <c r="E10" s="6"/>
      <c r="F10" s="6"/>
      <c r="G10" s="6"/>
    </row>
    <row r="11" spans="1:7" ht="31.5" x14ac:dyDescent="0.25">
      <c r="A11" s="86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86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86">
        <v>6</v>
      </c>
      <c r="B13" s="9" t="s">
        <v>126</v>
      </c>
      <c r="C13" s="5" t="s">
        <v>13</v>
      </c>
      <c r="D13" s="5">
        <f>67374.74+7546.17</f>
        <v>74920.91</v>
      </c>
      <c r="E13" s="6"/>
      <c r="F13" s="6"/>
      <c r="G13" s="6"/>
    </row>
    <row r="14" spans="1:7" ht="33.75" customHeight="1" x14ac:dyDescent="0.25">
      <c r="A14" s="86">
        <v>7</v>
      </c>
      <c r="B14" s="19" t="s">
        <v>187</v>
      </c>
      <c r="C14" s="5" t="s">
        <v>13</v>
      </c>
      <c r="D14" s="49">
        <f>D15+D16</f>
        <v>230674.8</v>
      </c>
      <c r="E14" s="6"/>
      <c r="F14" s="6"/>
      <c r="G14" s="6"/>
    </row>
    <row r="15" spans="1:7" x14ac:dyDescent="0.25">
      <c r="A15" s="86">
        <v>8</v>
      </c>
      <c r="B15" s="9" t="s">
        <v>127</v>
      </c>
      <c r="C15" s="5" t="s">
        <v>13</v>
      </c>
      <c r="D15" s="62">
        <v>207136.56</v>
      </c>
      <c r="E15" s="6"/>
      <c r="F15" s="6"/>
      <c r="G15" s="6"/>
    </row>
    <row r="16" spans="1:7" x14ac:dyDescent="0.25">
      <c r="A16" s="86">
        <v>9</v>
      </c>
      <c r="B16" s="9" t="s">
        <v>128</v>
      </c>
      <c r="C16" s="5" t="s">
        <v>13</v>
      </c>
      <c r="D16" s="62">
        <v>23538.240000000002</v>
      </c>
      <c r="E16" s="6"/>
      <c r="F16" s="6"/>
      <c r="G16" s="6"/>
    </row>
    <row r="17" spans="1:7" x14ac:dyDescent="0.25">
      <c r="A17" s="86">
        <v>10</v>
      </c>
      <c r="B17" s="19" t="s">
        <v>116</v>
      </c>
      <c r="C17" s="5" t="s">
        <v>13</v>
      </c>
      <c r="D17" s="49">
        <f>D18+D21+D23</f>
        <v>216922.75</v>
      </c>
      <c r="E17" s="6"/>
      <c r="F17" s="6"/>
      <c r="G17" s="6"/>
    </row>
    <row r="18" spans="1:7" x14ac:dyDescent="0.25">
      <c r="A18" s="86">
        <v>11</v>
      </c>
      <c r="B18" s="9" t="s">
        <v>188</v>
      </c>
      <c r="C18" s="5" t="s">
        <v>13</v>
      </c>
      <c r="D18" s="5">
        <f>D19+D20</f>
        <v>216922.75</v>
      </c>
      <c r="E18" s="96"/>
      <c r="F18" s="6"/>
      <c r="G18" s="6"/>
    </row>
    <row r="19" spans="1:7" x14ac:dyDescent="0.25">
      <c r="A19" s="86"/>
      <c r="B19" s="9" t="s">
        <v>302</v>
      </c>
      <c r="C19" s="5"/>
      <c r="D19" s="63">
        <v>194606.42</v>
      </c>
      <c r="E19" s="6"/>
      <c r="F19" s="6"/>
      <c r="G19" s="6"/>
    </row>
    <row r="20" spans="1:7" x14ac:dyDescent="0.25">
      <c r="A20" s="86"/>
      <c r="B20" s="9" t="s">
        <v>303</v>
      </c>
      <c r="C20" s="5"/>
      <c r="D20" s="63">
        <v>22316.33</v>
      </c>
      <c r="E20" s="6"/>
      <c r="F20" s="6"/>
      <c r="G20" s="6"/>
    </row>
    <row r="21" spans="1:7" x14ac:dyDescent="0.25">
      <c r="A21" s="86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86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86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86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6">
        <v>16</v>
      </c>
      <c r="B25" s="64" t="s">
        <v>117</v>
      </c>
      <c r="C25" s="63" t="s">
        <v>13</v>
      </c>
      <c r="D25" s="62">
        <f>D18</f>
        <v>216922.75</v>
      </c>
      <c r="E25" s="6"/>
      <c r="F25" s="6"/>
      <c r="G25" s="6"/>
    </row>
    <row r="26" spans="1:7" ht="31.5" x14ac:dyDescent="0.25">
      <c r="A26" s="86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86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86">
        <v>19</v>
      </c>
      <c r="B28" s="9" t="s">
        <v>124</v>
      </c>
      <c r="C28" s="5" t="s">
        <v>13</v>
      </c>
      <c r="D28" s="49">
        <f>34743.24+4228.46</f>
        <v>38971.699999999997</v>
      </c>
      <c r="E28" s="6"/>
      <c r="F28" s="6"/>
      <c r="G28" s="6"/>
    </row>
    <row r="29" spans="1:7" ht="36.75" customHeight="1" x14ac:dyDescent="0.25">
      <c r="A29" s="125" t="s">
        <v>304</v>
      </c>
      <c r="B29" s="125"/>
      <c r="C29" s="125"/>
      <c r="D29" s="125"/>
      <c r="E29" s="6"/>
      <c r="F29" s="6"/>
      <c r="G29" s="6"/>
    </row>
    <row r="30" spans="1:7" ht="63" x14ac:dyDescent="0.25">
      <c r="A30" s="87">
        <v>20</v>
      </c>
      <c r="B30" s="65" t="s">
        <v>305</v>
      </c>
      <c r="C30" s="65" t="s">
        <v>306</v>
      </c>
      <c r="D30" s="65" t="s">
        <v>307</v>
      </c>
      <c r="E30" s="6"/>
      <c r="F30" s="6"/>
      <c r="G30" s="6"/>
    </row>
    <row r="31" spans="1:7" x14ac:dyDescent="0.25">
      <c r="A31" s="88" t="s">
        <v>308</v>
      </c>
      <c r="B31" s="127" t="s">
        <v>355</v>
      </c>
      <c r="C31" s="128"/>
      <c r="D31" s="129"/>
      <c r="E31" s="6"/>
      <c r="F31" s="6"/>
      <c r="G31" s="6"/>
    </row>
    <row r="32" spans="1:7" x14ac:dyDescent="0.25">
      <c r="A32" s="88" t="s">
        <v>310</v>
      </c>
      <c r="B32" s="66" t="s">
        <v>366</v>
      </c>
      <c r="C32" s="97"/>
      <c r="D32" s="67">
        <v>2105.5990000000456</v>
      </c>
      <c r="E32" s="6"/>
      <c r="F32" s="6"/>
      <c r="G32" s="6"/>
    </row>
    <row r="33" spans="1:7" ht="32.25" customHeight="1" x14ac:dyDescent="0.25">
      <c r="A33" s="88" t="s">
        <v>312</v>
      </c>
      <c r="B33" s="68" t="s">
        <v>309</v>
      </c>
      <c r="C33" s="65" t="s">
        <v>344</v>
      </c>
      <c r="D33" s="67">
        <f>12*3870</f>
        <v>46440</v>
      </c>
      <c r="E33" s="69"/>
      <c r="F33" s="6"/>
      <c r="G33" s="6"/>
    </row>
    <row r="34" spans="1:7" x14ac:dyDescent="0.25">
      <c r="A34" s="88" t="s">
        <v>313</v>
      </c>
      <c r="B34" s="68" t="s">
        <v>311</v>
      </c>
      <c r="C34" s="65"/>
      <c r="D34" s="72">
        <f>1.56*1324*12</f>
        <v>24785.279999999999</v>
      </c>
      <c r="E34" s="72"/>
      <c r="F34" s="6"/>
      <c r="G34" s="6"/>
    </row>
    <row r="35" spans="1:7" ht="18.75" customHeight="1" x14ac:dyDescent="0.25">
      <c r="A35" s="88" t="s">
        <v>315</v>
      </c>
      <c r="B35" s="70" t="s">
        <v>314</v>
      </c>
      <c r="C35" s="71" t="s">
        <v>265</v>
      </c>
      <c r="D35" s="72">
        <f>0.85*1324*12</f>
        <v>13504.8</v>
      </c>
      <c r="E35" s="69"/>
      <c r="F35" s="6"/>
      <c r="G35" s="6"/>
    </row>
    <row r="36" spans="1:7" ht="51" customHeight="1" x14ac:dyDescent="0.25">
      <c r="A36" s="88" t="s">
        <v>317</v>
      </c>
      <c r="B36" s="70" t="s">
        <v>316</v>
      </c>
      <c r="C36" s="65" t="s">
        <v>365</v>
      </c>
      <c r="D36" s="67">
        <v>32856.07</v>
      </c>
      <c r="E36" s="69"/>
      <c r="F36" s="6"/>
      <c r="G36" s="6"/>
    </row>
    <row r="37" spans="1:7" ht="47.25" x14ac:dyDescent="0.25">
      <c r="A37" s="88" t="s">
        <v>319</v>
      </c>
      <c r="B37" s="70" t="s">
        <v>318</v>
      </c>
      <c r="C37" s="71" t="s">
        <v>246</v>
      </c>
      <c r="D37" s="72">
        <f>0.61*1324*12</f>
        <v>9691.68</v>
      </c>
      <c r="E37" s="72"/>
      <c r="F37" s="6"/>
      <c r="G37" s="6"/>
    </row>
    <row r="38" spans="1:7" ht="94.5" x14ac:dyDescent="0.25">
      <c r="A38" s="88" t="s">
        <v>321</v>
      </c>
      <c r="B38" s="70" t="s">
        <v>320</v>
      </c>
      <c r="C38" s="71" t="s">
        <v>246</v>
      </c>
      <c r="D38" s="72">
        <f>1.55*1324*12</f>
        <v>24626.400000000001</v>
      </c>
      <c r="E38" s="69"/>
      <c r="F38" s="6"/>
      <c r="G38" s="6"/>
    </row>
    <row r="39" spans="1:7" ht="70.5" customHeight="1" x14ac:dyDescent="0.25">
      <c r="A39" s="88" t="s">
        <v>324</v>
      </c>
      <c r="B39" s="70" t="s">
        <v>322</v>
      </c>
      <c r="C39" s="65" t="s">
        <v>323</v>
      </c>
      <c r="D39" s="67">
        <v>2600</v>
      </c>
      <c r="E39" s="73"/>
      <c r="F39" s="6"/>
      <c r="G39" s="6"/>
    </row>
    <row r="40" spans="1:7" ht="28.5" customHeight="1" x14ac:dyDescent="0.25">
      <c r="A40" s="88" t="s">
        <v>325</v>
      </c>
      <c r="B40" s="74" t="s">
        <v>326</v>
      </c>
      <c r="C40" s="71" t="s">
        <v>327</v>
      </c>
      <c r="D40" s="72">
        <v>902.3</v>
      </c>
      <c r="E40" s="69"/>
      <c r="F40" s="6"/>
      <c r="G40" s="6"/>
    </row>
    <row r="41" spans="1:7" ht="35.25" customHeight="1" x14ac:dyDescent="0.25">
      <c r="A41" s="88" t="s">
        <v>328</v>
      </c>
      <c r="B41" s="74" t="s">
        <v>329</v>
      </c>
      <c r="C41" s="65"/>
      <c r="D41" s="67">
        <v>3555.01</v>
      </c>
      <c r="E41" s="73"/>
      <c r="F41" s="6"/>
      <c r="G41" s="6"/>
    </row>
    <row r="42" spans="1:7" ht="28.5" customHeight="1" x14ac:dyDescent="0.25">
      <c r="A42" s="88" t="s">
        <v>330</v>
      </c>
      <c r="B42" s="74" t="s">
        <v>351</v>
      </c>
      <c r="C42" s="71"/>
      <c r="D42" s="72">
        <f>3700/2</f>
        <v>1850</v>
      </c>
      <c r="E42" s="69"/>
      <c r="F42" s="6"/>
      <c r="G42" s="6"/>
    </row>
    <row r="43" spans="1:7" ht="28.5" customHeight="1" x14ac:dyDescent="0.25">
      <c r="A43" s="88" t="s">
        <v>331</v>
      </c>
      <c r="B43" s="74" t="s">
        <v>367</v>
      </c>
      <c r="C43" s="71"/>
      <c r="D43" s="72">
        <v>1320</v>
      </c>
      <c r="E43" s="69"/>
      <c r="F43" s="6"/>
      <c r="G43" s="6"/>
    </row>
    <row r="44" spans="1:7" ht="28.5" customHeight="1" x14ac:dyDescent="0.25">
      <c r="A44" s="88" t="s">
        <v>333</v>
      </c>
      <c r="B44" s="74" t="s">
        <v>352</v>
      </c>
      <c r="C44" s="71"/>
      <c r="D44" s="72">
        <f>7236/2</f>
        <v>3618</v>
      </c>
      <c r="E44" s="69"/>
      <c r="F44" s="6"/>
      <c r="G44" s="6"/>
    </row>
    <row r="45" spans="1:7" ht="18.75" customHeight="1" x14ac:dyDescent="0.25">
      <c r="A45" s="88" t="s">
        <v>334</v>
      </c>
      <c r="B45" s="74" t="s">
        <v>332</v>
      </c>
      <c r="C45" s="71"/>
      <c r="D45" s="72">
        <v>589.66</v>
      </c>
      <c r="E45" s="69"/>
      <c r="F45" s="6"/>
      <c r="G45" s="6"/>
    </row>
    <row r="46" spans="1:7" ht="36" customHeight="1" x14ac:dyDescent="0.25">
      <c r="A46" s="88" t="s">
        <v>336</v>
      </c>
      <c r="B46" s="70" t="s">
        <v>347</v>
      </c>
      <c r="C46" s="71" t="s">
        <v>368</v>
      </c>
      <c r="D46" s="72">
        <f>7895/2</f>
        <v>3947.5</v>
      </c>
      <c r="E46" s="69"/>
      <c r="F46" s="6"/>
      <c r="G46" s="6"/>
    </row>
    <row r="47" spans="1:7" ht="30.75" customHeight="1" x14ac:dyDescent="0.25">
      <c r="A47" s="88" t="s">
        <v>337</v>
      </c>
      <c r="B47" s="70" t="s">
        <v>369</v>
      </c>
      <c r="C47" s="71"/>
      <c r="D47" s="72">
        <v>900</v>
      </c>
      <c r="E47" s="69"/>
      <c r="F47" s="6"/>
      <c r="G47" s="6"/>
    </row>
    <row r="48" spans="1:7" ht="33" customHeight="1" x14ac:dyDescent="0.25">
      <c r="A48" s="88" t="s">
        <v>349</v>
      </c>
      <c r="B48" s="70" t="s">
        <v>335</v>
      </c>
      <c r="C48" s="71"/>
      <c r="D48" s="72">
        <v>2635.3</v>
      </c>
      <c r="E48" s="73"/>
      <c r="F48" s="6"/>
      <c r="G48" s="6"/>
    </row>
    <row r="49" spans="1:7" ht="33" customHeight="1" x14ac:dyDescent="0.25">
      <c r="A49" s="88" t="s">
        <v>339</v>
      </c>
      <c r="B49" s="74" t="s">
        <v>372</v>
      </c>
      <c r="C49" s="71"/>
      <c r="D49" s="72">
        <f>(2783+2915+2915+6334+4182+975+1500+9000)/2</f>
        <v>15302</v>
      </c>
      <c r="E49" s="73"/>
      <c r="F49" s="6"/>
      <c r="G49" s="6"/>
    </row>
    <row r="50" spans="1:7" ht="19.5" customHeight="1" x14ac:dyDescent="0.25">
      <c r="A50" s="88" t="s">
        <v>340</v>
      </c>
      <c r="B50" s="75" t="s">
        <v>338</v>
      </c>
      <c r="C50" s="76">
        <v>0.1</v>
      </c>
      <c r="D50" s="72">
        <f>0.1*SUM(D33:D48)</f>
        <v>17382.199999999997</v>
      </c>
      <c r="E50" s="69"/>
      <c r="F50" s="6"/>
      <c r="G50" s="6"/>
    </row>
    <row r="51" spans="1:7" ht="31.5" customHeight="1" x14ac:dyDescent="0.25">
      <c r="A51" s="88" t="s">
        <v>345</v>
      </c>
      <c r="B51" s="93" t="s">
        <v>362</v>
      </c>
      <c r="C51" s="90"/>
      <c r="D51" s="94">
        <f>SUM(D33:D50)</f>
        <v>206506.19999999995</v>
      </c>
      <c r="E51" s="69"/>
      <c r="F51" s="6"/>
      <c r="G51" s="6"/>
    </row>
    <row r="52" spans="1:7" ht="36" customHeight="1" x14ac:dyDescent="0.25">
      <c r="A52" s="88" t="s">
        <v>346</v>
      </c>
      <c r="B52" s="91" t="s">
        <v>356</v>
      </c>
      <c r="C52" s="92"/>
      <c r="D52" s="95">
        <f>D19-D51</f>
        <v>-11899.779999999941</v>
      </c>
      <c r="E52" s="69"/>
      <c r="F52" s="6"/>
      <c r="G52" s="6"/>
    </row>
    <row r="53" spans="1:7" ht="18.75" customHeight="1" x14ac:dyDescent="0.25">
      <c r="A53" s="88" t="s">
        <v>341</v>
      </c>
      <c r="B53" s="127" t="s">
        <v>357</v>
      </c>
      <c r="C53" s="128"/>
      <c r="D53" s="129"/>
      <c r="E53" s="69"/>
      <c r="F53" s="6"/>
      <c r="G53" s="6"/>
    </row>
    <row r="54" spans="1:7" ht="18.75" customHeight="1" x14ac:dyDescent="0.25">
      <c r="A54" s="88" t="s">
        <v>350</v>
      </c>
      <c r="B54" s="66" t="s">
        <v>366</v>
      </c>
      <c r="C54" s="97"/>
      <c r="D54" s="67">
        <v>2105.5990000000456</v>
      </c>
      <c r="E54" s="69"/>
      <c r="F54" s="6"/>
      <c r="G54" s="6"/>
    </row>
    <row r="55" spans="1:7" ht="33.75" customHeight="1" x14ac:dyDescent="0.25">
      <c r="A55" s="88" t="s">
        <v>359</v>
      </c>
      <c r="B55" s="70" t="s">
        <v>370</v>
      </c>
      <c r="C55" s="71"/>
      <c r="D55" s="72">
        <f>32424/2</f>
        <v>16212</v>
      </c>
      <c r="E55" s="6"/>
      <c r="F55" s="6"/>
      <c r="G55" s="6"/>
    </row>
    <row r="56" spans="1:7" ht="27.75" customHeight="1" x14ac:dyDescent="0.25">
      <c r="A56" s="88" t="s">
        <v>360</v>
      </c>
      <c r="B56" s="77" t="s">
        <v>363</v>
      </c>
      <c r="C56" s="78"/>
      <c r="D56" s="79">
        <f>SUM(D55:D55)</f>
        <v>16212</v>
      </c>
      <c r="E56" s="6"/>
      <c r="F56" s="6"/>
      <c r="G56" s="6"/>
    </row>
    <row r="57" spans="1:7" ht="31.5" x14ac:dyDescent="0.25">
      <c r="A57" s="88" t="s">
        <v>364</v>
      </c>
      <c r="B57" s="100" t="s">
        <v>358</v>
      </c>
      <c r="C57" s="78"/>
      <c r="D57" s="79">
        <f>D20-D56+D54</f>
        <v>8209.9290000000474</v>
      </c>
      <c r="E57" s="6"/>
      <c r="F57" s="6"/>
      <c r="G57" s="6"/>
    </row>
    <row r="58" spans="1:7" ht="59.25" customHeight="1" x14ac:dyDescent="0.25">
      <c r="A58" s="122" t="s">
        <v>371</v>
      </c>
      <c r="B58" s="123"/>
      <c r="C58" s="123"/>
      <c r="D58" s="124"/>
      <c r="E58" s="6"/>
      <c r="F58" s="6"/>
      <c r="G58" s="6"/>
    </row>
    <row r="59" spans="1:7" ht="34.5" customHeight="1" x14ac:dyDescent="0.25">
      <c r="A59" s="126" t="s">
        <v>190</v>
      </c>
      <c r="B59" s="126"/>
      <c r="C59" s="126"/>
      <c r="D59" s="126"/>
    </row>
    <row r="60" spans="1:7" x14ac:dyDescent="0.25">
      <c r="A60" s="89">
        <v>21</v>
      </c>
      <c r="B60" s="80" t="s">
        <v>191</v>
      </c>
      <c r="C60" s="23" t="s">
        <v>6</v>
      </c>
      <c r="D60" s="65">
        <v>0</v>
      </c>
    </row>
    <row r="61" spans="1:7" x14ac:dyDescent="0.25">
      <c r="A61" s="89">
        <v>22</v>
      </c>
      <c r="B61" s="80" t="s">
        <v>192</v>
      </c>
      <c r="C61" s="23" t="s">
        <v>6</v>
      </c>
      <c r="D61" s="65">
        <v>0</v>
      </c>
    </row>
    <row r="62" spans="1:7" ht="31.5" x14ac:dyDescent="0.25">
      <c r="A62" s="89">
        <v>23</v>
      </c>
      <c r="B62" s="80" t="s">
        <v>193</v>
      </c>
      <c r="C62" s="23" t="s">
        <v>6</v>
      </c>
      <c r="D62" s="65">
        <v>0</v>
      </c>
    </row>
    <row r="63" spans="1:7" x14ac:dyDescent="0.25">
      <c r="A63" s="89">
        <v>24</v>
      </c>
      <c r="B63" s="80" t="s">
        <v>194</v>
      </c>
      <c r="C63" s="23" t="s">
        <v>13</v>
      </c>
      <c r="D63" s="65">
        <v>0</v>
      </c>
    </row>
    <row r="64" spans="1:7" ht="36.75" customHeight="1" x14ac:dyDescent="0.25">
      <c r="A64" s="118" t="s">
        <v>119</v>
      </c>
      <c r="B64" s="118"/>
      <c r="C64" s="118"/>
      <c r="D64" s="118"/>
    </row>
    <row r="65" spans="1:7" ht="31.5" x14ac:dyDescent="0.25">
      <c r="A65" s="89">
        <v>25</v>
      </c>
      <c r="B65" s="81" t="s">
        <v>120</v>
      </c>
      <c r="C65" s="23" t="s">
        <v>13</v>
      </c>
      <c r="D65" s="67"/>
    </row>
    <row r="66" spans="1:7" x14ac:dyDescent="0.25">
      <c r="A66" s="89">
        <v>26</v>
      </c>
      <c r="B66" s="80" t="s">
        <v>125</v>
      </c>
      <c r="C66" s="23" t="s">
        <v>13</v>
      </c>
      <c r="D66" s="67">
        <v>0</v>
      </c>
    </row>
    <row r="67" spans="1:7" x14ac:dyDescent="0.25">
      <c r="A67" s="89">
        <v>27</v>
      </c>
      <c r="B67" s="80" t="s">
        <v>126</v>
      </c>
      <c r="C67" s="23" t="s">
        <v>13</v>
      </c>
      <c r="D67" s="67">
        <v>179282.12</v>
      </c>
    </row>
    <row r="68" spans="1:7" ht="31.5" x14ac:dyDescent="0.25">
      <c r="A68" s="89">
        <v>28</v>
      </c>
      <c r="B68" s="81" t="s">
        <v>121</v>
      </c>
      <c r="C68" s="23" t="s">
        <v>13</v>
      </c>
      <c r="D68" s="67"/>
    </row>
    <row r="69" spans="1:7" x14ac:dyDescent="0.25">
      <c r="A69" s="89">
        <v>29</v>
      </c>
      <c r="B69" s="80" t="s">
        <v>125</v>
      </c>
      <c r="C69" s="23" t="s">
        <v>13</v>
      </c>
      <c r="D69" s="67">
        <v>0</v>
      </c>
    </row>
    <row r="70" spans="1:7" x14ac:dyDescent="0.25">
      <c r="A70" s="89">
        <v>30</v>
      </c>
      <c r="B70" s="80" t="s">
        <v>126</v>
      </c>
      <c r="C70" s="23" t="s">
        <v>13</v>
      </c>
      <c r="D70" s="67">
        <v>216041.60000000001</v>
      </c>
    </row>
    <row r="71" spans="1:7" ht="36" customHeight="1" x14ac:dyDescent="0.25">
      <c r="A71" s="118" t="s">
        <v>195</v>
      </c>
      <c r="B71" s="118"/>
      <c r="C71" s="118"/>
      <c r="D71" s="118"/>
    </row>
    <row r="72" spans="1:7" ht="47.25" x14ac:dyDescent="0.25">
      <c r="A72" s="119">
        <v>31</v>
      </c>
      <c r="B72" s="81" t="s">
        <v>91</v>
      </c>
      <c r="C72" s="23" t="s">
        <v>5</v>
      </c>
      <c r="D72" s="65" t="s">
        <v>258</v>
      </c>
      <c r="E72" s="8" t="s">
        <v>248</v>
      </c>
      <c r="F72" s="8"/>
      <c r="G72" s="8"/>
    </row>
    <row r="73" spans="1:7" x14ac:dyDescent="0.25">
      <c r="A73" s="120"/>
      <c r="B73" s="81" t="s">
        <v>59</v>
      </c>
      <c r="C73" s="23" t="s">
        <v>5</v>
      </c>
      <c r="D73" s="65" t="s">
        <v>243</v>
      </c>
      <c r="E73" s="8" t="s">
        <v>243</v>
      </c>
      <c r="F73" s="8"/>
      <c r="G73" s="8"/>
    </row>
    <row r="74" spans="1:7" x14ac:dyDescent="0.25">
      <c r="A74" s="120"/>
      <c r="B74" s="81" t="s">
        <v>122</v>
      </c>
      <c r="C74" s="23" t="s">
        <v>98</v>
      </c>
      <c r="D74" s="65">
        <v>3834.8500000000004</v>
      </c>
      <c r="E74" s="8">
        <v>2454.34</v>
      </c>
      <c r="F74" s="8"/>
      <c r="G74" s="8"/>
    </row>
    <row r="75" spans="1:7" ht="18" customHeight="1" x14ac:dyDescent="0.25">
      <c r="A75" s="120"/>
      <c r="B75" s="81" t="s">
        <v>196</v>
      </c>
      <c r="C75" s="23" t="s">
        <v>13</v>
      </c>
      <c r="D75" s="82">
        <v>43755.270000000004</v>
      </c>
      <c r="E75" s="57">
        <v>26157.89</v>
      </c>
      <c r="F75" s="57"/>
      <c r="G75" s="57"/>
    </row>
    <row r="76" spans="1:7" x14ac:dyDescent="0.25">
      <c r="A76" s="120"/>
      <c r="B76" s="80" t="s">
        <v>197</v>
      </c>
      <c r="C76" s="23" t="s">
        <v>13</v>
      </c>
      <c r="D76" s="83">
        <v>35854.82</v>
      </c>
      <c r="E76" s="58">
        <v>21795.01</v>
      </c>
      <c r="F76" s="58"/>
      <c r="G76" s="58"/>
    </row>
    <row r="77" spans="1:7" x14ac:dyDescent="0.25">
      <c r="A77" s="120"/>
      <c r="B77" s="80" t="s">
        <v>198</v>
      </c>
      <c r="C77" s="23" t="s">
        <v>13</v>
      </c>
      <c r="D77" s="83">
        <v>7900.4500000000044</v>
      </c>
      <c r="E77" s="58">
        <f>E75-E76</f>
        <v>4362.880000000001</v>
      </c>
      <c r="F77" s="58"/>
      <c r="G77" s="58"/>
    </row>
    <row r="78" spans="1:7" ht="31.5" x14ac:dyDescent="0.25">
      <c r="A78" s="120"/>
      <c r="B78" s="80" t="s">
        <v>201</v>
      </c>
      <c r="C78" s="23" t="s">
        <v>13</v>
      </c>
      <c r="D78" s="133" t="s">
        <v>348</v>
      </c>
      <c r="E78" s="134"/>
      <c r="F78" s="134"/>
      <c r="G78" s="135"/>
    </row>
    <row r="79" spans="1:7" ht="31.5" x14ac:dyDescent="0.25">
      <c r="A79" s="120"/>
      <c r="B79" s="80" t="s">
        <v>200</v>
      </c>
      <c r="C79" s="23" t="s">
        <v>13</v>
      </c>
      <c r="D79" s="133" t="s">
        <v>348</v>
      </c>
      <c r="E79" s="134"/>
      <c r="F79" s="134"/>
      <c r="G79" s="135"/>
    </row>
    <row r="80" spans="1:7" ht="31.5" x14ac:dyDescent="0.25">
      <c r="A80" s="120"/>
      <c r="B80" s="80" t="s">
        <v>199</v>
      </c>
      <c r="C80" s="23" t="s">
        <v>13</v>
      </c>
      <c r="D80" s="133" t="s">
        <v>348</v>
      </c>
      <c r="E80" s="134"/>
      <c r="F80" s="134"/>
      <c r="G80" s="135"/>
    </row>
    <row r="81" spans="1:7" ht="47.25" x14ac:dyDescent="0.25">
      <c r="A81" s="121"/>
      <c r="B81" s="81" t="s">
        <v>202</v>
      </c>
      <c r="C81" s="23" t="s">
        <v>13</v>
      </c>
      <c r="D81" s="82">
        <v>0</v>
      </c>
      <c r="E81" s="8">
        <v>0</v>
      </c>
      <c r="F81" s="8">
        <v>0</v>
      </c>
      <c r="G81" s="8">
        <v>0</v>
      </c>
    </row>
    <row r="82" spans="1:7" ht="34.5" customHeight="1" x14ac:dyDescent="0.25">
      <c r="A82" s="130" t="s">
        <v>203</v>
      </c>
      <c r="B82" s="131"/>
      <c r="C82" s="131"/>
      <c r="D82" s="132"/>
    </row>
    <row r="83" spans="1:7" x14ac:dyDescent="0.25">
      <c r="A83" s="89">
        <v>32</v>
      </c>
      <c r="B83" s="80" t="s">
        <v>191</v>
      </c>
      <c r="C83" s="23" t="s">
        <v>6</v>
      </c>
      <c r="D83" s="83">
        <v>0</v>
      </c>
    </row>
    <row r="84" spans="1:7" x14ac:dyDescent="0.25">
      <c r="A84" s="89">
        <v>33</v>
      </c>
      <c r="B84" s="80" t="s">
        <v>192</v>
      </c>
      <c r="C84" s="23" t="s">
        <v>6</v>
      </c>
      <c r="D84" s="65">
        <v>0</v>
      </c>
    </row>
    <row r="85" spans="1:7" ht="31.5" x14ac:dyDescent="0.25">
      <c r="A85" s="89">
        <v>34</v>
      </c>
      <c r="B85" s="80" t="s">
        <v>193</v>
      </c>
      <c r="C85" s="23" t="s">
        <v>6</v>
      </c>
      <c r="D85" s="22">
        <v>0</v>
      </c>
    </row>
    <row r="86" spans="1:7" x14ac:dyDescent="0.25">
      <c r="A86" s="89">
        <v>35</v>
      </c>
      <c r="B86" s="80" t="s">
        <v>194</v>
      </c>
      <c r="C86" s="23" t="s">
        <v>13</v>
      </c>
      <c r="D86" s="65">
        <v>0</v>
      </c>
    </row>
    <row r="87" spans="1:7" ht="31.5" customHeight="1" x14ac:dyDescent="0.25">
      <c r="A87" s="130" t="s">
        <v>204</v>
      </c>
      <c r="B87" s="131"/>
      <c r="C87" s="131"/>
      <c r="D87" s="132"/>
    </row>
    <row r="88" spans="1:7" ht="31.5" x14ac:dyDescent="0.25">
      <c r="A88" s="89">
        <v>36</v>
      </c>
      <c r="B88" s="80" t="s">
        <v>205</v>
      </c>
      <c r="C88" s="23" t="s">
        <v>6</v>
      </c>
      <c r="D88" s="65">
        <v>0</v>
      </c>
    </row>
    <row r="89" spans="1:7" x14ac:dyDescent="0.25">
      <c r="A89" s="89">
        <v>37</v>
      </c>
      <c r="B89" s="80" t="s">
        <v>206</v>
      </c>
      <c r="C89" s="23" t="s">
        <v>6</v>
      </c>
      <c r="D89" s="65">
        <v>0</v>
      </c>
    </row>
    <row r="90" spans="1:7" ht="31.5" x14ac:dyDescent="0.25">
      <c r="A90" s="89">
        <v>38</v>
      </c>
      <c r="B90" s="80" t="s">
        <v>207</v>
      </c>
      <c r="C90" s="23" t="s">
        <v>13</v>
      </c>
      <c r="D90" s="22">
        <v>0</v>
      </c>
    </row>
    <row r="91" spans="1:7" x14ac:dyDescent="0.25">
      <c r="B91" s="1"/>
    </row>
    <row r="92" spans="1:7" x14ac:dyDescent="0.25">
      <c r="B92" s="1" t="s">
        <v>342</v>
      </c>
      <c r="D92" s="1" t="s">
        <v>343</v>
      </c>
    </row>
  </sheetData>
  <mergeCells count="16">
    <mergeCell ref="A82:D82"/>
    <mergeCell ref="A87:D87"/>
    <mergeCell ref="D78:G78"/>
    <mergeCell ref="D79:G79"/>
    <mergeCell ref="D80:G80"/>
    <mergeCell ref="C1:D3"/>
    <mergeCell ref="A4:D4"/>
    <mergeCell ref="A64:D64"/>
    <mergeCell ref="A71:D71"/>
    <mergeCell ref="A72:A81"/>
    <mergeCell ref="A58:D58"/>
    <mergeCell ref="A10:D10"/>
    <mergeCell ref="A29:D29"/>
    <mergeCell ref="A59:D59"/>
    <mergeCell ref="B31:D31"/>
    <mergeCell ref="B53:D53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2020-03-26T04:03:26Z</dcterms:modified>
</cp:coreProperties>
</file>