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_FilterDatabase" localSheetId="7" hidden="1">'2.8'!$A$55:$G$96</definedName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63" i="12" l="1"/>
  <c r="D56" i="12" l="1"/>
  <c r="D63" i="12" s="1"/>
  <c r="D30" i="12" l="1"/>
  <c r="D15" i="12"/>
  <c r="D41" i="12" l="1"/>
  <c r="D64" i="12" l="1"/>
  <c r="D37" i="12" l="1"/>
  <c r="D47" i="12"/>
  <c r="D40" i="12" l="1"/>
  <c r="D39" i="12"/>
  <c r="D36" i="12" l="1"/>
  <c r="D35" i="12"/>
  <c r="F84" i="12" l="1"/>
  <c r="D16" i="12" l="1"/>
  <c r="G83" i="12" l="1"/>
  <c r="F83" i="12"/>
  <c r="E83" i="12"/>
  <c r="D83" i="12"/>
  <c r="D43" i="12"/>
  <c r="D49" i="12" s="1"/>
  <c r="D20" i="12"/>
  <c r="D50" i="12" l="1"/>
  <c r="D51" i="12" s="1"/>
  <c r="D27" i="12"/>
  <c r="D19" i="12"/>
  <c r="D28" i="5" l="1"/>
</calcChain>
</file>

<file path=xl/sharedStrings.xml><?xml version="1.0" encoding="utf-8"?>
<sst xmlns="http://schemas.openxmlformats.org/spreadsheetml/2006/main" count="1000" uniqueCount="355">
  <si>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</si>
  <si>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</si>
  <si>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</si>
  <si>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</si>
  <si>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</si>
  <si>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</si>
  <si>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</si>
  <si>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</si>
  <si>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</si>
  <si>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</si>
  <si>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</si>
  <si>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</si>
  <si>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</si>
  <si>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</si>
  <si>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</si>
  <si>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</si>
  <si>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</si>
  <si>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</si>
  <si>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</si>
  <si>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</si>
  <si>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</si>
  <si>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</si>
  <si>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</si>
  <si>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</si>
  <si>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</si>
  <si>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</si>
  <si>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</si>
  <si>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</si>
  <si>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</si>
  <si>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</si>
  <si>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</si>
  <si>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</si>
  <si>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</si>
  <si>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</si>
  <si>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</si>
  <si>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</si>
  <si>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</si>
  <si>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</si>
  <si>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</si>
  <si>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</si>
  <si>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</si>
  <si>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</si>
  <si>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</si>
  <si>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</si>
  <si>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</si>
  <si>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</si>
  <si>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</si>
  <si>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</si>
  <si>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</si>
  <si>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</si>
  <si>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</si>
  <si>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</si>
  <si>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</si>
  <si>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</si>
  <si>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</si>
  <si>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</si>
  <si>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</si>
  <si>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</si>
  <si>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</si>
  <si>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</si>
  <si>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</si>
  <si>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</si>
  <si>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</si>
  <si>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</si>
  <si>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</si>
  <si>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</si>
  <si>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</si>
  <si>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</si>
  <si>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</si>
  <si>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</si>
  <si>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</si>
  <si>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</si>
  <si>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</si>
  <si>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</si>
  <si>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</si>
  <si>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</si>
  <si>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</si>
  <si>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</si>
  <si>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</si>
  <si>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</si>
  <si>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</si>
  <si>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</si>
  <si>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</si>
  <si>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</si>
  <si>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</si>
  <si>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</si>
  <si>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</si>
  <si>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</si>
  <si>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</si>
  <si>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</si>
  <si>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</si>
  <si>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</si>
  <si>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</si>
  <si>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</si>
  <si>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</si>
  <si>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</si>
  <si>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</si>
  <si>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</si>
  <si>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</si>
  <si>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</si>
  <si>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</si>
  <si>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</si>
  <si>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</si>
  <si>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</si>
  <si>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</si>
  <si>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</si>
  <si>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</si>
  <si>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</si>
  <si>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</si>
  <si>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</si>
  <si>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</si>
  <si>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</si>
  <si>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</si>
  <si>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</si>
  <si>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</si>
  <si>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</si>
  <si>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</si>
  <si>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</si>
  <si>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</si>
  <si>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</si>
  <si>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</si>
  <si>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</si>
  <si>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</si>
  <si>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</si>
  <si>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</si>
  <si>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</si>
  <si>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</si>
  <si>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</si>
  <si>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</si>
  <si>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</si>
  <si>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</si>
  <si>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</si>
  <si>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</si>
  <si>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</si>
  <si>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</si>
  <si>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</si>
  <si>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</si>
  <si>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</si>
  <si>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</si>
  <si>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</si>
  <si>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</si>
  <si>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</si>
  <si>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</si>
  <si>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</si>
  <si>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</si>
  <si>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</si>
  <si>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</si>
  <si>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</si>
  <si>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</si>
  <si>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</si>
  <si>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</si>
  <si>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</si>
  <si>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</si>
  <si>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</si>
  <si>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</si>
  <si>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</si>
  <si>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</si>
  <si>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</si>
  <si>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</si>
  <si>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</si>
  <si>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</si>
  <si>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</si>
  <si>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</si>
  <si>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</si>
  <si>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</si>
  <si>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</si>
  <si>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</si>
  <si>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</si>
  <si>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</si>
  <si>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</si>
  <si>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</si>
  <si>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</si>
  <si>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</si>
  <si>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</si>
  <si>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</si>
  <si>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</si>
  <si>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</si>
  <si>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</si>
  <si>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</si>
  <si>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</si>
  <si>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</si>
  <si>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</si>
  <si>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</si>
  <si>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</si>
  <si>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</si>
  <si>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</si>
  <si>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</si>
  <si>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</si>
  <si>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</si>
  <si>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</si>
  <si>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</si>
  <si>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</si>
  <si>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</si>
  <si>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</si>
  <si>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</si>
  <si>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</si>
  <si>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</si>
  <si>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</si>
  <si>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</si>
  <si>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</si>
  <si>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</si>
  <si>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</si>
  <si>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</si>
  <si>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</si>
  <si>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</si>
  <si>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</si>
  <si>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</si>
  <si>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</si>
  <si>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</si>
  <si>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</si>
  <si>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</si>
  <si>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</si>
  <si>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</si>
  <si>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</si>
  <si>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</si>
  <si>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</si>
  <si>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</si>
  <si>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</si>
  <si>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</si>
  <si>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</si>
  <si>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</si>
  <si>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</si>
  <si>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</si>
  <si>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</si>
  <si>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</si>
  <si>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</si>
  <si>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</si>
  <si>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</si>
  <si>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</si>
  <si>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</si>
  <si>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</si>
  <si>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</si>
  <si>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</si>
  <si>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</si>
  <si>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</si>
  <si>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</si>
  <si>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</si>
  <si>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</si>
  <si>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</si>
  <si>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</si>
  <si>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</si>
  <si>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</si>
  <si>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</si>
  <si>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</si>
  <si>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</si>
  <si>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</si>
  <si>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</si>
  <si>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</si>
  <si>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</si>
  <si>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</si>
  <si>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</si>
  <si>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</si>
  <si>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</si>
  <si>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</si>
  <si>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</si>
  <si>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</si>
  <si>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</si>
  <si>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</si>
  <si>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</si>
  <si>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</si>
  <si>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</si>
  <si>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</si>
  <si>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</si>
  <si>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</si>
  <si>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</si>
  <si>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</si>
  <si>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</si>
  <si>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</si>
  <si>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</si>
  <si>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</si>
  <si>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</si>
  <si>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</si>
  <si>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</si>
  <si>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</si>
  <si>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</si>
  <si>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</si>
  <si>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</si>
  <si>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</si>
  <si>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</si>
  <si>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</si>
  <si>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</si>
  <si>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</si>
  <si>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</si>
  <si>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</si>
  <si>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</si>
  <si>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</si>
  <si>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</si>
  <si>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</si>
  <si>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</si>
  <si>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45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</si>
  <si>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</si>
  <si>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</si>
  <si>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</si>
  <si>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</si>
  <si>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</si>
  <si>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</si>
  <si>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</si>
  <si>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</si>
  <si>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</si>
  <si>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</si>
  <si>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</si>
  <si>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</si>
  <si>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</si>
  <si>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</si>
  <si>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</si>
  <si>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</si>
  <si>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</si>
  <si>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</si>
  <si>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</si>
  <si>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</si>
  <si>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 договору 5850 руб. 1 лифт</t>
  </si>
  <si>
    <t>Подготовка лифтов к ежегодному ТО</t>
  </si>
  <si>
    <t>6000руб./шт.</t>
  </si>
  <si>
    <t>2 раза (перед и после отопительного периода)</t>
  </si>
  <si>
    <t>Дезинсекция подвальных помещений</t>
  </si>
  <si>
    <t>ежеквартально и по заявкам</t>
  </si>
  <si>
    <t xml:space="preserve">Скашивание травы 2 раза </t>
  </si>
  <si>
    <t>июль и сентябрь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</si>
  <si>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</si>
  <si>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</si>
  <si>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</si>
  <si>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</si>
  <si>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Промывка системы отопления </t>
  </si>
  <si>
    <t>2,58 руб кв.м</t>
  </si>
  <si>
    <t>1,99 руб кв.м</t>
  </si>
  <si>
    <t>0,7 руб кв.м</t>
  </si>
  <si>
    <t>0,83 руб кв.м</t>
  </si>
  <si>
    <t>1,98 руб кв.м</t>
  </si>
  <si>
    <t>Учёт оплат поставщикам коммунальных ресурсов в разрезе многоквартирных домов и коммунальных услуг не ведётся</t>
  </si>
  <si>
    <t>Уборка снега с подъездных козырьков 2 шт.</t>
  </si>
  <si>
    <t>420 руб</t>
  </si>
  <si>
    <t>Генеральная уборка подъездов</t>
  </si>
  <si>
    <t>Содержание</t>
  </si>
  <si>
    <t>Остаток средст по статье содержание ("-" перерасход)</t>
  </si>
  <si>
    <t>Текущий ремонт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</si>
  <si>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</si>
  <si>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45 за период с 01.01.2019 г. по 31.12.2019 г.</t>
  </si>
  <si>
    <t>Остаток средств за 2018г.("-" перерасход)</t>
  </si>
  <si>
    <t>январь, февраль, март</t>
  </si>
  <si>
    <t xml:space="preserve">Замена трубопровода системынгвс в подвальном помещении </t>
  </si>
  <si>
    <t xml:space="preserve">Диам 20 мм 2 м </t>
  </si>
  <si>
    <t>Замена светодиодного светильника с фотоаккустическим датчиком 2 подъезд 9эт</t>
  </si>
  <si>
    <t>1 шт</t>
  </si>
  <si>
    <t>Замена светодиодного светильника с фотоаккустическим датчиком  1 подъезд на 1 и 7 этажах</t>
  </si>
  <si>
    <t>2 шт</t>
  </si>
  <si>
    <t>Косметический ремонт подъезда МКД м-н Университетский, 45/1</t>
  </si>
  <si>
    <t>Замена общедомового прибора учета холодного водоснабжения м-н Университетский, 45-1</t>
  </si>
  <si>
    <t>Замена общедомового прибора учета холодного водоснабжения м-н Университетский, 45-2</t>
  </si>
  <si>
    <t>Изготовление монтаж, окраска колясочной в подъезде м-н Университетский, 45-1</t>
  </si>
  <si>
    <t xml:space="preserve">Монтаж (сварочные работы) ТРЖ системы горячего водоснабжения в тепловом пункте на Danfoss AVT25 мм </t>
  </si>
  <si>
    <t>Ремонт межпанельных швов</t>
  </si>
  <si>
    <t>кв.19-6п.м,               кв.24-п.м.,               кв.26-12п.м.,               кв.78-6п.м.</t>
  </si>
  <si>
    <t>Остаток средств по статье текущий ремонт на конец периода т с учетом остатков 2018 г.</t>
  </si>
  <si>
    <t>Сумма расходов по статье содержание за 2019 г</t>
  </si>
  <si>
    <t>Сумма расходов по статье текущи ремонт за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</si>
</sst>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16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5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01" t="s">
        <v>132</v>
      </c>
      <c r="B1" s="101"/>
      <c r="C1" s="101"/>
      <c r="D1" s="101"/>
    </row>
    <row r="2" spans="1:4" s="14" customFormat="1" x14ac:dyDescent="0.25"/>
    <row r="3" spans="1:4" s="14" customFormat="1" x14ac:dyDescent="0.25">
      <c r="A3" s="102" t="s">
        <v>14</v>
      </c>
      <c r="B3" s="102"/>
      <c r="C3" s="102"/>
      <c r="D3" s="10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00" t="s">
        <v>15</v>
      </c>
      <c r="B7" s="100"/>
      <c r="C7" s="100"/>
      <c r="D7" s="10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00" t="s">
        <v>39</v>
      </c>
      <c r="B10" s="100"/>
      <c r="C10" s="100"/>
      <c r="D10" s="10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100" t="s">
        <v>19</v>
      </c>
      <c r="B12" s="100"/>
      <c r="C12" s="100"/>
      <c r="D12" s="100"/>
    </row>
    <row r="13" spans="1:4" s="6" customFormat="1" ht="54.75" customHeight="1" x14ac:dyDescent="0.25">
      <c r="A13" s="4" t="s">
        <v>136</v>
      </c>
      <c r="B13" s="7" t="s">
        <v>40</v>
      </c>
      <c r="C13" s="5" t="s">
        <v>5</v>
      </c>
      <c r="D13" s="5" t="s">
        <v>289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90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3948.6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419.59999999999991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290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210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00" t="s">
        <v>30</v>
      </c>
      <c r="B37" s="100"/>
      <c r="C37" s="100"/>
      <c r="D37" s="10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J7" sqref="J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9" t="s">
        <v>83</v>
      </c>
      <c r="B1" s="109"/>
      <c r="C1" s="109"/>
      <c r="D1" s="10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43555</v>
      </c>
    </row>
    <row r="5" spans="1:4" s="6" customFormat="1" ht="20.100000000000001" customHeight="1" x14ac:dyDescent="0.25">
      <c r="A5" s="100" t="s">
        <v>41</v>
      </c>
      <c r="B5" s="100"/>
      <c r="C5" s="100"/>
      <c r="D5" s="10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00" t="s">
        <v>173</v>
      </c>
      <c r="B7" s="100"/>
      <c r="C7" s="100"/>
      <c r="D7" s="10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00" t="s">
        <v>84</v>
      </c>
      <c r="B10" s="100"/>
      <c r="C10" s="100"/>
      <c r="D10" s="10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03" t="s">
        <v>44</v>
      </c>
      <c r="B12" s="103"/>
      <c r="C12" s="103"/>
      <c r="D12" s="10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03" t="s">
        <v>47</v>
      </c>
      <c r="B15" s="103"/>
      <c r="C15" s="103"/>
      <c r="D15" s="10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00" t="s">
        <v>49</v>
      </c>
      <c r="B17" s="100"/>
      <c r="C17" s="100"/>
      <c r="D17" s="10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7" t="s">
        <v>85</v>
      </c>
      <c r="B20" s="107"/>
      <c r="C20" s="107"/>
      <c r="D20" s="107"/>
    </row>
    <row r="21" spans="1:4" s="6" customFormat="1" ht="20.100000000000001" customHeight="1" x14ac:dyDescent="0.25">
      <c r="A21" s="104" t="s">
        <v>146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105"/>
      <c r="B22" s="3" t="s">
        <v>53</v>
      </c>
      <c r="C22" s="5" t="s">
        <v>5</v>
      </c>
      <c r="D22" s="50" t="s">
        <v>273</v>
      </c>
    </row>
    <row r="23" spans="1:4" s="6" customFormat="1" ht="20.100000000000001" customHeight="1" thickBot="1" x14ac:dyDescent="0.3">
      <c r="A23" s="106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104">
        <v>12</v>
      </c>
      <c r="B24" s="55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105"/>
      <c r="B25" s="3" t="s">
        <v>53</v>
      </c>
      <c r="C25" s="5" t="s">
        <v>5</v>
      </c>
      <c r="D25" s="50" t="s">
        <v>273</v>
      </c>
    </row>
    <row r="26" spans="1:4" s="6" customFormat="1" ht="20.100000000000001" customHeight="1" thickBot="1" x14ac:dyDescent="0.3">
      <c r="A26" s="106"/>
      <c r="B26" s="44" t="s">
        <v>54</v>
      </c>
      <c r="C26" s="30" t="s">
        <v>5</v>
      </c>
      <c r="D26" s="31">
        <v>1990</v>
      </c>
    </row>
    <row r="27" spans="1:4" s="6" customFormat="1" ht="20.100000000000001" customHeight="1" thickBot="1" x14ac:dyDescent="0.3">
      <c r="A27" s="108" t="s">
        <v>55</v>
      </c>
      <c r="B27" s="108"/>
      <c r="C27" s="108"/>
      <c r="D27" s="108"/>
    </row>
    <row r="28" spans="1:4" s="6" customFormat="1" ht="20.100000000000001" customHeight="1" x14ac:dyDescent="0.25">
      <c r="A28" s="104">
        <v>13</v>
      </c>
      <c r="B28" s="55" t="s">
        <v>56</v>
      </c>
      <c r="C28" s="26" t="s">
        <v>5</v>
      </c>
      <c r="D28" s="27" t="s">
        <v>276</v>
      </c>
    </row>
    <row r="29" spans="1:4" s="6" customFormat="1" ht="20.100000000000001" customHeight="1" x14ac:dyDescent="0.25">
      <c r="A29" s="105"/>
      <c r="B29" s="7" t="s">
        <v>57</v>
      </c>
      <c r="C29" s="5" t="s">
        <v>5</v>
      </c>
      <c r="D29" s="28" t="s">
        <v>277</v>
      </c>
    </row>
    <row r="30" spans="1:4" s="6" customFormat="1" ht="36.75" customHeight="1" x14ac:dyDescent="0.25">
      <c r="A30" s="105"/>
      <c r="B30" s="3" t="s">
        <v>58</v>
      </c>
      <c r="C30" s="5" t="s">
        <v>5</v>
      </c>
      <c r="D30" s="50" t="s">
        <v>278</v>
      </c>
    </row>
    <row r="31" spans="1:4" s="6" customFormat="1" ht="20.100000000000001" customHeight="1" x14ac:dyDescent="0.25">
      <c r="A31" s="105"/>
      <c r="B31" s="3" t="s">
        <v>59</v>
      </c>
      <c r="C31" s="5" t="s">
        <v>5</v>
      </c>
      <c r="D31" s="50" t="s">
        <v>279</v>
      </c>
    </row>
    <row r="32" spans="1:4" s="6" customFormat="1" ht="20.100000000000001" customHeight="1" x14ac:dyDescent="0.25">
      <c r="A32" s="105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106"/>
      <c r="B33" s="58" t="s">
        <v>61</v>
      </c>
      <c r="C33" s="30" t="s">
        <v>5</v>
      </c>
      <c r="D33" s="36">
        <v>42925</v>
      </c>
    </row>
    <row r="34" spans="1:4" ht="15.75" customHeight="1" x14ac:dyDescent="0.25">
      <c r="A34" s="104">
        <v>14</v>
      </c>
      <c r="B34" s="55" t="s">
        <v>56</v>
      </c>
      <c r="C34" s="26" t="s">
        <v>5</v>
      </c>
      <c r="D34" s="27" t="s">
        <v>247</v>
      </c>
    </row>
    <row r="35" spans="1:4" x14ac:dyDescent="0.25">
      <c r="A35" s="105"/>
      <c r="B35" s="7" t="s">
        <v>57</v>
      </c>
      <c r="C35" s="5" t="s">
        <v>5</v>
      </c>
      <c r="D35" s="28" t="s">
        <v>277</v>
      </c>
    </row>
    <row r="36" spans="1:4" ht="31.5" x14ac:dyDescent="0.25">
      <c r="A36" s="105"/>
      <c r="B36" s="3" t="s">
        <v>58</v>
      </c>
      <c r="C36" s="5" t="s">
        <v>5</v>
      </c>
      <c r="D36" s="50" t="s">
        <v>280</v>
      </c>
    </row>
    <row r="37" spans="1:4" ht="15.75" customHeight="1" x14ac:dyDescent="0.25">
      <c r="A37" s="105"/>
      <c r="B37" s="3" t="s">
        <v>59</v>
      </c>
      <c r="C37" s="5" t="s">
        <v>5</v>
      </c>
      <c r="D37" s="50" t="s">
        <v>242</v>
      </c>
    </row>
    <row r="38" spans="1:4" x14ac:dyDescent="0.25">
      <c r="A38" s="105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106"/>
      <c r="B39" s="58" t="s">
        <v>61</v>
      </c>
      <c r="C39" s="30" t="s">
        <v>5</v>
      </c>
      <c r="D39" s="36">
        <v>44148</v>
      </c>
    </row>
    <row r="40" spans="1:4" x14ac:dyDescent="0.25">
      <c r="A40" s="104">
        <v>15</v>
      </c>
      <c r="B40" s="55" t="s">
        <v>56</v>
      </c>
      <c r="C40" s="26" t="s">
        <v>5</v>
      </c>
      <c r="D40" s="27" t="s">
        <v>258</v>
      </c>
    </row>
    <row r="41" spans="1:4" ht="15.75" customHeight="1" x14ac:dyDescent="0.25">
      <c r="A41" s="105"/>
      <c r="B41" s="7" t="s">
        <v>57</v>
      </c>
      <c r="C41" s="5" t="s">
        <v>5</v>
      </c>
      <c r="D41" s="28" t="s">
        <v>277</v>
      </c>
    </row>
    <row r="42" spans="1:4" ht="31.5" x14ac:dyDescent="0.25">
      <c r="A42" s="105"/>
      <c r="B42" s="3" t="s">
        <v>58</v>
      </c>
      <c r="C42" s="5" t="s">
        <v>5</v>
      </c>
      <c r="D42" s="50" t="s">
        <v>280</v>
      </c>
    </row>
    <row r="43" spans="1:4" ht="15.75" customHeight="1" x14ac:dyDescent="0.25">
      <c r="A43" s="105"/>
      <c r="B43" s="3" t="s">
        <v>59</v>
      </c>
      <c r="C43" s="5" t="s">
        <v>5</v>
      </c>
      <c r="D43" s="50" t="s">
        <v>281</v>
      </c>
    </row>
    <row r="44" spans="1:4" x14ac:dyDescent="0.25">
      <c r="A44" s="105"/>
      <c r="B44" s="3" t="s">
        <v>60</v>
      </c>
      <c r="C44" s="5" t="s">
        <v>5</v>
      </c>
      <c r="D44" s="42"/>
    </row>
    <row r="45" spans="1:4" ht="15.75" customHeight="1" thickBot="1" x14ac:dyDescent="0.3">
      <c r="A45" s="106"/>
      <c r="B45" s="58" t="s">
        <v>61</v>
      </c>
      <c r="C45" s="30" t="s">
        <v>5</v>
      </c>
      <c r="D45" s="36"/>
    </row>
    <row r="46" spans="1:4" ht="15.75" customHeight="1" x14ac:dyDescent="0.25">
      <c r="A46" s="103" t="s">
        <v>62</v>
      </c>
      <c r="B46" s="103"/>
      <c r="C46" s="103"/>
      <c r="D46" s="103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03" t="s">
        <v>65</v>
      </c>
      <c r="B49" s="103"/>
      <c r="C49" s="103"/>
      <c r="D49" s="103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103" t="s">
        <v>67</v>
      </c>
      <c r="B51" s="103"/>
      <c r="C51" s="103"/>
      <c r="D51" s="103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103" t="s">
        <v>69</v>
      </c>
      <c r="B53" s="103"/>
      <c r="C53" s="103"/>
      <c r="D53" s="103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100" t="s">
        <v>71</v>
      </c>
      <c r="B55" s="100"/>
      <c r="C55" s="100"/>
      <c r="D55" s="100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03" t="s">
        <v>74</v>
      </c>
      <c r="B58" s="103"/>
      <c r="C58" s="103"/>
      <c r="D58" s="103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103" t="s">
        <v>76</v>
      </c>
      <c r="B60" s="103"/>
      <c r="C60" s="103"/>
      <c r="D60" s="103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227</v>
      </c>
    </row>
    <row r="62" spans="1:4" x14ac:dyDescent="0.25">
      <c r="A62" s="103" t="s">
        <v>78</v>
      </c>
      <c r="B62" s="103"/>
      <c r="C62" s="103"/>
      <c r="D62" s="103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103" t="s">
        <v>80</v>
      </c>
      <c r="B64" s="103"/>
      <c r="C64" s="103"/>
      <c r="D64" s="103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100" t="s">
        <v>86</v>
      </c>
      <c r="B66" s="100"/>
      <c r="C66" s="100"/>
      <c r="D66" s="100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3" zoomScaleNormal="100" workbookViewId="0">
      <selection activeCell="D99" sqref="D99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01" t="s">
        <v>90</v>
      </c>
      <c r="B1" s="101"/>
      <c r="C1" s="101"/>
      <c r="D1" s="10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04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105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105"/>
      <c r="B7" s="7" t="s">
        <v>88</v>
      </c>
      <c r="C7" s="5" t="s">
        <v>13</v>
      </c>
      <c r="D7" s="53" t="s">
        <v>272</v>
      </c>
    </row>
    <row r="8" spans="1:4" s="6" customFormat="1" ht="32.25" customHeight="1" x14ac:dyDescent="0.25">
      <c r="A8" s="105"/>
      <c r="B8" s="3" t="s">
        <v>175</v>
      </c>
      <c r="C8" s="5" t="s">
        <v>5</v>
      </c>
      <c r="D8" s="28"/>
    </row>
    <row r="9" spans="1:4" s="6" customFormat="1" ht="34.5" customHeight="1" x14ac:dyDescent="0.25">
      <c r="A9" s="105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5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106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104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105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105"/>
      <c r="B14" s="7" t="s">
        <v>88</v>
      </c>
      <c r="C14" s="5" t="s">
        <v>13</v>
      </c>
      <c r="D14" s="53" t="s">
        <v>272</v>
      </c>
    </row>
    <row r="15" spans="1:4" ht="31.5" x14ac:dyDescent="0.25">
      <c r="A15" s="105"/>
      <c r="B15" s="3" t="s">
        <v>175</v>
      </c>
      <c r="C15" s="5" t="s">
        <v>5</v>
      </c>
      <c r="D15" s="28"/>
    </row>
    <row r="16" spans="1:4" ht="31.5" x14ac:dyDescent="0.25">
      <c r="A16" s="105"/>
      <c r="B16" s="3" t="s">
        <v>176</v>
      </c>
      <c r="C16" s="5" t="s">
        <v>5</v>
      </c>
      <c r="D16" s="28" t="s">
        <v>17</v>
      </c>
    </row>
    <row r="17" spans="1:4" x14ac:dyDescent="0.25">
      <c r="A17" s="105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106"/>
      <c r="B18" s="51" t="s">
        <v>89</v>
      </c>
      <c r="C18" s="30" t="s">
        <v>5</v>
      </c>
      <c r="D18" s="31" t="s">
        <v>265</v>
      </c>
    </row>
    <row r="19" spans="1:4" x14ac:dyDescent="0.25">
      <c r="A19" s="104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105"/>
      <c r="B20" s="7" t="s">
        <v>59</v>
      </c>
      <c r="C20" s="5" t="s">
        <v>5</v>
      </c>
      <c r="D20" s="28" t="s">
        <v>240</v>
      </c>
    </row>
    <row r="21" spans="1:4" ht="30" x14ac:dyDescent="0.25">
      <c r="A21" s="105"/>
      <c r="B21" s="7" t="s">
        <v>88</v>
      </c>
      <c r="C21" s="5" t="s">
        <v>13</v>
      </c>
      <c r="D21" s="53" t="s">
        <v>272</v>
      </c>
    </row>
    <row r="22" spans="1:4" ht="31.5" x14ac:dyDescent="0.25">
      <c r="A22" s="105"/>
      <c r="B22" s="3" t="s">
        <v>175</v>
      </c>
      <c r="C22" s="5" t="s">
        <v>5</v>
      </c>
      <c r="D22" s="28"/>
    </row>
    <row r="23" spans="1:4" ht="31.5" x14ac:dyDescent="0.25">
      <c r="A23" s="105"/>
      <c r="B23" s="3" t="s">
        <v>176</v>
      </c>
      <c r="C23" s="5" t="s">
        <v>5</v>
      </c>
      <c r="D23" s="28" t="s">
        <v>17</v>
      </c>
    </row>
    <row r="24" spans="1:4" x14ac:dyDescent="0.25">
      <c r="A24" s="105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106"/>
      <c r="B25" s="51" t="s">
        <v>89</v>
      </c>
      <c r="C25" s="30" t="s">
        <v>5</v>
      </c>
      <c r="D25" s="31" t="s">
        <v>265</v>
      </c>
    </row>
    <row r="26" spans="1:4" ht="31.5" x14ac:dyDescent="0.25">
      <c r="A26" s="104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105"/>
      <c r="B27" s="7" t="s">
        <v>59</v>
      </c>
      <c r="C27" s="5" t="s">
        <v>5</v>
      </c>
      <c r="D27" s="28" t="s">
        <v>240</v>
      </c>
    </row>
    <row r="28" spans="1:4" ht="30" x14ac:dyDescent="0.25">
      <c r="A28" s="105"/>
      <c r="B28" s="7" t="s">
        <v>88</v>
      </c>
      <c r="C28" s="5" t="s">
        <v>13</v>
      </c>
      <c r="D28" s="53" t="s">
        <v>272</v>
      </c>
    </row>
    <row r="29" spans="1:4" ht="31.5" x14ac:dyDescent="0.25">
      <c r="A29" s="105"/>
      <c r="B29" s="3" t="s">
        <v>175</v>
      </c>
      <c r="C29" s="5" t="s">
        <v>5</v>
      </c>
      <c r="D29" s="28"/>
    </row>
    <row r="30" spans="1:4" ht="31.5" x14ac:dyDescent="0.25">
      <c r="A30" s="105"/>
      <c r="B30" s="3" t="s">
        <v>176</v>
      </c>
      <c r="C30" s="5" t="s">
        <v>5</v>
      </c>
      <c r="D30" s="28" t="s">
        <v>17</v>
      </c>
    </row>
    <row r="31" spans="1:4" x14ac:dyDescent="0.25">
      <c r="A31" s="105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106"/>
      <c r="B32" s="51" t="s">
        <v>89</v>
      </c>
      <c r="C32" s="30" t="s">
        <v>5</v>
      </c>
      <c r="D32" s="31" t="s">
        <v>265</v>
      </c>
    </row>
    <row r="33" spans="1:4" ht="31.5" x14ac:dyDescent="0.25">
      <c r="A33" s="104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105"/>
      <c r="B34" s="7" t="s">
        <v>59</v>
      </c>
      <c r="C34" s="5" t="s">
        <v>5</v>
      </c>
      <c r="D34" s="28"/>
    </row>
    <row r="35" spans="1:4" ht="30" x14ac:dyDescent="0.25">
      <c r="A35" s="105"/>
      <c r="B35" s="7" t="s">
        <v>88</v>
      </c>
      <c r="C35" s="5" t="s">
        <v>13</v>
      </c>
      <c r="D35" s="53" t="s">
        <v>272</v>
      </c>
    </row>
    <row r="36" spans="1:4" ht="31.5" x14ac:dyDescent="0.25">
      <c r="A36" s="105"/>
      <c r="B36" s="3" t="s">
        <v>175</v>
      </c>
      <c r="C36" s="5" t="s">
        <v>5</v>
      </c>
      <c r="D36" s="28"/>
    </row>
    <row r="37" spans="1:4" ht="31.5" x14ac:dyDescent="0.25">
      <c r="A37" s="105"/>
      <c r="B37" s="3" t="s">
        <v>176</v>
      </c>
      <c r="C37" s="5" t="s">
        <v>5</v>
      </c>
      <c r="D37" s="28" t="s">
        <v>17</v>
      </c>
    </row>
    <row r="38" spans="1:4" x14ac:dyDescent="0.25">
      <c r="A38" s="105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106"/>
      <c r="B39" s="51" t="s">
        <v>89</v>
      </c>
      <c r="C39" s="30" t="s">
        <v>5</v>
      </c>
      <c r="D39" s="31" t="s">
        <v>265</v>
      </c>
    </row>
    <row r="40" spans="1:4" ht="47.25" x14ac:dyDescent="0.25">
      <c r="A40" s="104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105"/>
      <c r="B41" s="7" t="s">
        <v>59</v>
      </c>
      <c r="C41" s="5" t="s">
        <v>5</v>
      </c>
      <c r="D41" s="28" t="s">
        <v>241</v>
      </c>
    </row>
    <row r="42" spans="1:4" ht="30" x14ac:dyDescent="0.25">
      <c r="A42" s="105"/>
      <c r="B42" s="7" t="s">
        <v>88</v>
      </c>
      <c r="C42" s="5" t="s">
        <v>13</v>
      </c>
      <c r="D42" s="53" t="s">
        <v>272</v>
      </c>
    </row>
    <row r="43" spans="1:4" ht="31.5" x14ac:dyDescent="0.25">
      <c r="A43" s="105"/>
      <c r="B43" s="3" t="s">
        <v>175</v>
      </c>
      <c r="C43" s="5" t="s">
        <v>5</v>
      </c>
      <c r="D43" s="28"/>
    </row>
    <row r="44" spans="1:4" ht="31.5" x14ac:dyDescent="0.25">
      <c r="A44" s="105"/>
      <c r="B44" s="3" t="s">
        <v>176</v>
      </c>
      <c r="C44" s="5" t="s">
        <v>5</v>
      </c>
      <c r="D44" s="28" t="s">
        <v>17</v>
      </c>
    </row>
    <row r="45" spans="1:4" x14ac:dyDescent="0.25">
      <c r="A45" s="105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106"/>
      <c r="B46" s="51" t="s">
        <v>89</v>
      </c>
      <c r="C46" s="30" t="s">
        <v>5</v>
      </c>
      <c r="D46" s="31" t="s">
        <v>265</v>
      </c>
    </row>
    <row r="47" spans="1:4" x14ac:dyDescent="0.25">
      <c r="A47" s="104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105"/>
      <c r="B48" s="7" t="s">
        <v>59</v>
      </c>
      <c r="C48" s="5" t="s">
        <v>5</v>
      </c>
      <c r="D48" s="28" t="s">
        <v>242</v>
      </c>
    </row>
    <row r="49" spans="1:4" ht="30" x14ac:dyDescent="0.25">
      <c r="A49" s="105"/>
      <c r="B49" s="7" t="s">
        <v>88</v>
      </c>
      <c r="C49" s="5" t="s">
        <v>13</v>
      </c>
      <c r="D49" s="53" t="s">
        <v>272</v>
      </c>
    </row>
    <row r="50" spans="1:4" ht="31.5" x14ac:dyDescent="0.25">
      <c r="A50" s="105"/>
      <c r="B50" s="3" t="s">
        <v>175</v>
      </c>
      <c r="C50" s="5" t="s">
        <v>5</v>
      </c>
      <c r="D50" s="28"/>
    </row>
    <row r="51" spans="1:4" ht="31.5" x14ac:dyDescent="0.25">
      <c r="A51" s="105"/>
      <c r="B51" s="3" t="s">
        <v>176</v>
      </c>
      <c r="C51" s="5" t="s">
        <v>5</v>
      </c>
      <c r="D51" s="28" t="s">
        <v>17</v>
      </c>
    </row>
    <row r="52" spans="1:4" x14ac:dyDescent="0.25">
      <c r="A52" s="105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106"/>
      <c r="B53" s="51" t="s">
        <v>89</v>
      </c>
      <c r="C53" s="30" t="s">
        <v>5</v>
      </c>
      <c r="D53" s="31" t="s">
        <v>265</v>
      </c>
    </row>
    <row r="54" spans="1:4" x14ac:dyDescent="0.25">
      <c r="A54" s="104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105"/>
      <c r="B55" s="7" t="s">
        <v>59</v>
      </c>
      <c r="C55" s="5" t="s">
        <v>5</v>
      </c>
      <c r="D55" s="28" t="s">
        <v>240</v>
      </c>
    </row>
    <row r="56" spans="1:4" ht="30" x14ac:dyDescent="0.25">
      <c r="A56" s="105"/>
      <c r="B56" s="7" t="s">
        <v>88</v>
      </c>
      <c r="C56" s="5" t="s">
        <v>13</v>
      </c>
      <c r="D56" s="53" t="s">
        <v>272</v>
      </c>
    </row>
    <row r="57" spans="1:4" ht="31.5" x14ac:dyDescent="0.25">
      <c r="A57" s="105"/>
      <c r="B57" s="3" t="s">
        <v>175</v>
      </c>
      <c r="C57" s="5" t="s">
        <v>5</v>
      </c>
      <c r="D57" s="28"/>
    </row>
    <row r="58" spans="1:4" ht="31.5" x14ac:dyDescent="0.25">
      <c r="A58" s="105"/>
      <c r="B58" s="3" t="s">
        <v>176</v>
      </c>
      <c r="C58" s="5" t="s">
        <v>5</v>
      </c>
      <c r="D58" s="28" t="s">
        <v>17</v>
      </c>
    </row>
    <row r="59" spans="1:4" x14ac:dyDescent="0.25">
      <c r="A59" s="105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106"/>
      <c r="B60" s="51" t="s">
        <v>89</v>
      </c>
      <c r="C60" s="30" t="s">
        <v>5</v>
      </c>
      <c r="D60" s="31" t="s">
        <v>265</v>
      </c>
    </row>
    <row r="61" spans="1:4" x14ac:dyDescent="0.25">
      <c r="A61" s="104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105"/>
      <c r="B62" s="7" t="s">
        <v>59</v>
      </c>
      <c r="C62" s="5" t="s">
        <v>5</v>
      </c>
      <c r="D62" s="28" t="s">
        <v>243</v>
      </c>
    </row>
    <row r="63" spans="1:4" ht="30" x14ac:dyDescent="0.25">
      <c r="A63" s="105"/>
      <c r="B63" s="7" t="s">
        <v>88</v>
      </c>
      <c r="C63" s="5" t="s">
        <v>13</v>
      </c>
      <c r="D63" s="53" t="s">
        <v>272</v>
      </c>
    </row>
    <row r="64" spans="1:4" ht="31.5" x14ac:dyDescent="0.25">
      <c r="A64" s="105"/>
      <c r="B64" s="3" t="s">
        <v>175</v>
      </c>
      <c r="C64" s="5" t="s">
        <v>5</v>
      </c>
      <c r="D64" s="28"/>
    </row>
    <row r="65" spans="1:4" ht="31.5" x14ac:dyDescent="0.25">
      <c r="A65" s="105"/>
      <c r="B65" s="3" t="s">
        <v>176</v>
      </c>
      <c r="C65" s="5" t="s">
        <v>5</v>
      </c>
      <c r="D65" s="28" t="s">
        <v>17</v>
      </c>
    </row>
    <row r="66" spans="1:4" x14ac:dyDescent="0.25">
      <c r="A66" s="105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106"/>
      <c r="B67" s="51" t="s">
        <v>89</v>
      </c>
      <c r="C67" s="30" t="s">
        <v>5</v>
      </c>
      <c r="D67" s="31" t="s">
        <v>265</v>
      </c>
    </row>
    <row r="68" spans="1:4" x14ac:dyDescent="0.25">
      <c r="A68" s="104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105"/>
      <c r="B69" s="7" t="s">
        <v>59</v>
      </c>
      <c r="C69" s="5" t="s">
        <v>5</v>
      </c>
      <c r="D69" s="28" t="s">
        <v>244</v>
      </c>
    </row>
    <row r="70" spans="1:4" ht="30" x14ac:dyDescent="0.25">
      <c r="A70" s="105"/>
      <c r="B70" s="7" t="s">
        <v>88</v>
      </c>
      <c r="C70" s="5" t="s">
        <v>13</v>
      </c>
      <c r="D70" s="53" t="s">
        <v>272</v>
      </c>
    </row>
    <row r="71" spans="1:4" ht="31.5" x14ac:dyDescent="0.25">
      <c r="A71" s="105"/>
      <c r="B71" s="3" t="s">
        <v>175</v>
      </c>
      <c r="C71" s="5" t="s">
        <v>5</v>
      </c>
      <c r="D71" s="28"/>
    </row>
    <row r="72" spans="1:4" ht="31.5" x14ac:dyDescent="0.25">
      <c r="A72" s="105"/>
      <c r="B72" s="3" t="s">
        <v>176</v>
      </c>
      <c r="C72" s="5" t="s">
        <v>5</v>
      </c>
      <c r="D72" s="28" t="s">
        <v>17</v>
      </c>
    </row>
    <row r="73" spans="1:4" x14ac:dyDescent="0.25">
      <c r="A73" s="105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106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104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105"/>
      <c r="B76" s="7" t="s">
        <v>59</v>
      </c>
      <c r="C76" s="5" t="s">
        <v>5</v>
      </c>
      <c r="D76" s="28"/>
    </row>
    <row r="77" spans="1:4" ht="30" x14ac:dyDescent="0.25">
      <c r="A77" s="105"/>
      <c r="B77" s="7" t="s">
        <v>88</v>
      </c>
      <c r="C77" s="5" t="s">
        <v>13</v>
      </c>
      <c r="D77" s="53" t="s">
        <v>272</v>
      </c>
    </row>
    <row r="78" spans="1:4" ht="31.5" x14ac:dyDescent="0.25">
      <c r="A78" s="105"/>
      <c r="B78" s="3" t="s">
        <v>175</v>
      </c>
      <c r="C78" s="5" t="s">
        <v>5</v>
      </c>
      <c r="D78" s="28"/>
    </row>
    <row r="79" spans="1:4" ht="31.5" x14ac:dyDescent="0.25">
      <c r="A79" s="105"/>
      <c r="B79" s="3" t="s">
        <v>176</v>
      </c>
      <c r="C79" s="5" t="s">
        <v>5</v>
      </c>
      <c r="D79" s="28" t="s">
        <v>17</v>
      </c>
    </row>
    <row r="80" spans="1:4" x14ac:dyDescent="0.25">
      <c r="A80" s="105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106"/>
      <c r="B81" s="51" t="s">
        <v>89</v>
      </c>
      <c r="C81" s="30" t="s">
        <v>5</v>
      </c>
      <c r="D81" s="31" t="s">
        <v>265</v>
      </c>
    </row>
    <row r="82" spans="1:4" ht="31.5" x14ac:dyDescent="0.25">
      <c r="A82" s="104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105"/>
      <c r="B83" s="7" t="s">
        <v>59</v>
      </c>
      <c r="C83" s="5" t="s">
        <v>5</v>
      </c>
      <c r="D83" s="28" t="s">
        <v>268</v>
      </c>
    </row>
    <row r="84" spans="1:4" x14ac:dyDescent="0.25">
      <c r="A84" s="105"/>
      <c r="B84" s="7" t="s">
        <v>88</v>
      </c>
      <c r="C84" s="5" t="s">
        <v>13</v>
      </c>
      <c r="D84" s="28">
        <v>600</v>
      </c>
    </row>
    <row r="85" spans="1:4" ht="31.5" x14ac:dyDescent="0.25">
      <c r="A85" s="105"/>
      <c r="B85" s="3" t="s">
        <v>175</v>
      </c>
      <c r="C85" s="5" t="s">
        <v>5</v>
      </c>
      <c r="D85" s="42">
        <v>41275</v>
      </c>
    </row>
    <row r="86" spans="1:4" ht="31.5" x14ac:dyDescent="0.25">
      <c r="A86" s="105"/>
      <c r="B86" s="3" t="s">
        <v>176</v>
      </c>
      <c r="C86" s="5" t="s">
        <v>5</v>
      </c>
      <c r="D86" s="28" t="s">
        <v>17</v>
      </c>
    </row>
    <row r="87" spans="1:4" x14ac:dyDescent="0.25">
      <c r="A87" s="105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106"/>
      <c r="B88" s="51" t="s">
        <v>89</v>
      </c>
      <c r="C88" s="30" t="s">
        <v>5</v>
      </c>
      <c r="D88" s="31" t="s">
        <v>265</v>
      </c>
    </row>
    <row r="89" spans="1:4" x14ac:dyDescent="0.25">
      <c r="A89" s="110">
        <v>13</v>
      </c>
      <c r="B89" s="25" t="s">
        <v>87</v>
      </c>
      <c r="C89" s="26" t="s">
        <v>5</v>
      </c>
      <c r="D89" s="27" t="s">
        <v>274</v>
      </c>
    </row>
    <row r="90" spans="1:4" x14ac:dyDescent="0.25">
      <c r="A90" s="111"/>
      <c r="B90" s="7" t="s">
        <v>59</v>
      </c>
      <c r="C90" s="5" t="s">
        <v>5</v>
      </c>
      <c r="D90" s="28" t="s">
        <v>268</v>
      </c>
    </row>
    <row r="91" spans="1:4" x14ac:dyDescent="0.25">
      <c r="A91" s="111"/>
      <c r="B91" s="7" t="s">
        <v>88</v>
      </c>
      <c r="C91" s="5" t="s">
        <v>13</v>
      </c>
      <c r="D91" s="28">
        <v>5300</v>
      </c>
    </row>
    <row r="92" spans="1:4" ht="31.5" x14ac:dyDescent="0.25">
      <c r="A92" s="111"/>
      <c r="B92" s="3" t="s">
        <v>175</v>
      </c>
      <c r="C92" s="5" t="s">
        <v>5</v>
      </c>
      <c r="D92" s="42">
        <v>41275</v>
      </c>
    </row>
    <row r="93" spans="1:4" ht="31.5" x14ac:dyDescent="0.25">
      <c r="A93" s="111"/>
      <c r="B93" s="3" t="s">
        <v>176</v>
      </c>
      <c r="C93" s="5" t="s">
        <v>5</v>
      </c>
      <c r="D93" s="28" t="s">
        <v>17</v>
      </c>
    </row>
    <row r="94" spans="1:4" x14ac:dyDescent="0.25">
      <c r="A94" s="111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112"/>
      <c r="B95" s="51" t="s">
        <v>89</v>
      </c>
      <c r="C95" s="30" t="s">
        <v>5</v>
      </c>
      <c r="D95" s="31" t="s">
        <v>275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01" t="s">
        <v>100</v>
      </c>
      <c r="B1" s="101"/>
      <c r="C1" s="101"/>
      <c r="D1" s="101"/>
    </row>
    <row r="2" spans="1:4" ht="26.25" x14ac:dyDescent="0.4">
      <c r="B2" s="116" t="s">
        <v>335</v>
      </c>
      <c r="C2" s="116"/>
      <c r="D2" s="11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291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13" t="s">
        <v>99</v>
      </c>
      <c r="B15" s="114"/>
      <c r="C15" s="114"/>
      <c r="D15" s="115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292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293</v>
      </c>
    </row>
    <row r="25" spans="1:4" x14ac:dyDescent="0.25">
      <c r="A25" s="40"/>
      <c r="B25" s="7" t="s">
        <v>97</v>
      </c>
      <c r="C25" s="5" t="s">
        <v>5</v>
      </c>
      <c r="D25" s="42" t="s">
        <v>294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13" t="s">
        <v>99</v>
      </c>
      <c r="B28" s="114"/>
      <c r="C28" s="114"/>
      <c r="D28" s="115"/>
    </row>
    <row r="29" spans="1:4" ht="79.5" thickBot="1" x14ac:dyDescent="0.3">
      <c r="A29" s="43"/>
      <c r="B29" s="44" t="s">
        <v>99</v>
      </c>
      <c r="C29" s="30" t="s">
        <v>5</v>
      </c>
      <c r="D29" s="31" t="s">
        <v>292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295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13" t="s">
        <v>99</v>
      </c>
      <c r="B41" s="114"/>
      <c r="C41" s="114"/>
      <c r="D41" s="115"/>
    </row>
    <row r="42" spans="1:4" ht="79.5" thickBot="1" x14ac:dyDescent="0.3">
      <c r="A42" s="43"/>
      <c r="B42" s="44" t="s">
        <v>99</v>
      </c>
      <c r="C42" s="30" t="s">
        <v>5</v>
      </c>
      <c r="D42" s="31" t="s">
        <v>292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296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13" t="s">
        <v>99</v>
      </c>
      <c r="B54" s="114"/>
      <c r="C54" s="114"/>
      <c r="D54" s="115"/>
    </row>
    <row r="55" spans="1:4" ht="79.5" thickBot="1" x14ac:dyDescent="0.3">
      <c r="A55" s="43"/>
      <c r="B55" s="44" t="s">
        <v>99</v>
      </c>
      <c r="C55" s="30" t="s">
        <v>5</v>
      </c>
      <c r="D55" s="31" t="s">
        <v>292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294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297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287</v>
      </c>
    </row>
    <row r="66" spans="1:4" ht="76.5" x14ac:dyDescent="0.25">
      <c r="A66" s="40"/>
      <c r="B66" s="7" t="s">
        <v>179</v>
      </c>
      <c r="C66" s="5" t="s">
        <v>5</v>
      </c>
      <c r="D66" s="59" t="s">
        <v>288</v>
      </c>
    </row>
    <row r="67" spans="1:4" ht="15.75" customHeight="1" x14ac:dyDescent="0.25">
      <c r="A67" s="113" t="s">
        <v>99</v>
      </c>
      <c r="B67" s="114"/>
      <c r="C67" s="114"/>
      <c r="D67" s="115"/>
    </row>
    <row r="68" spans="1:4" ht="79.5" thickBot="1" x14ac:dyDescent="0.3">
      <c r="A68" s="43"/>
      <c r="B68" s="44" t="s">
        <v>99</v>
      </c>
      <c r="C68" s="30" t="s">
        <v>5</v>
      </c>
      <c r="D68" s="31" t="s">
        <v>292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21" sqref="D21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8" t="s">
        <v>104</v>
      </c>
      <c r="B1" s="118"/>
      <c r="C1" s="118"/>
      <c r="D1" s="11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7" t="s">
        <v>183</v>
      </c>
      <c r="B8" s="117"/>
      <c r="C8" s="117"/>
      <c r="D8" s="117"/>
    </row>
    <row r="9" spans="1:4" ht="31.5" x14ac:dyDescent="0.25">
      <c r="A9" s="104">
        <v>1</v>
      </c>
      <c r="B9" s="55" t="s">
        <v>184</v>
      </c>
      <c r="C9" s="26" t="s">
        <v>5</v>
      </c>
      <c r="D9" s="27" t="s">
        <v>283</v>
      </c>
    </row>
    <row r="10" spans="1:4" x14ac:dyDescent="0.25">
      <c r="A10" s="105"/>
      <c r="B10" s="7" t="s">
        <v>185</v>
      </c>
      <c r="C10" s="5" t="s">
        <v>5</v>
      </c>
      <c r="D10" s="28">
        <v>3849011544</v>
      </c>
    </row>
    <row r="11" spans="1:4" x14ac:dyDescent="0.25">
      <c r="A11" s="105"/>
      <c r="B11" s="7" t="s">
        <v>101</v>
      </c>
      <c r="C11" s="5" t="s">
        <v>5</v>
      </c>
      <c r="D11" s="28" t="s">
        <v>284</v>
      </c>
    </row>
    <row r="12" spans="1:4" x14ac:dyDescent="0.25">
      <c r="A12" s="105"/>
      <c r="B12" s="7" t="s">
        <v>102</v>
      </c>
      <c r="C12" s="5" t="s">
        <v>5</v>
      </c>
      <c r="D12" s="42">
        <v>41640</v>
      </c>
    </row>
    <row r="13" spans="1:4" ht="16.5" thickBot="1" x14ac:dyDescent="0.3">
      <c r="A13" s="106"/>
      <c r="B13" s="44" t="s">
        <v>103</v>
      </c>
      <c r="C13" s="30" t="s">
        <v>13</v>
      </c>
      <c r="D13" s="31">
        <v>400</v>
      </c>
    </row>
    <row r="14" spans="1:4" x14ac:dyDescent="0.25">
      <c r="A14" s="104">
        <v>2</v>
      </c>
      <c r="B14" s="55" t="s">
        <v>184</v>
      </c>
      <c r="C14" s="26" t="s">
        <v>5</v>
      </c>
      <c r="D14" s="27" t="s">
        <v>285</v>
      </c>
    </row>
    <row r="15" spans="1:4" x14ac:dyDescent="0.25">
      <c r="A15" s="105"/>
      <c r="B15" s="7" t="s">
        <v>185</v>
      </c>
      <c r="C15" s="5" t="s">
        <v>5</v>
      </c>
      <c r="D15" s="28">
        <v>7713076301</v>
      </c>
    </row>
    <row r="16" spans="1:4" x14ac:dyDescent="0.25">
      <c r="A16" s="105"/>
      <c r="B16" s="7" t="s">
        <v>101</v>
      </c>
      <c r="C16" s="5" t="s">
        <v>5</v>
      </c>
      <c r="D16" s="28" t="s">
        <v>286</v>
      </c>
    </row>
    <row r="17" spans="1:4" x14ac:dyDescent="0.25">
      <c r="A17" s="105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6"/>
      <c r="B18" s="44" t="s">
        <v>103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L8" sqref="L8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9" t="s">
        <v>109</v>
      </c>
      <c r="B1" s="109"/>
      <c r="C1" s="109"/>
      <c r="D1" s="10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03" t="s">
        <v>105</v>
      </c>
      <c r="B5" s="103"/>
      <c r="C5" s="103"/>
      <c r="D5" s="10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9" t="s">
        <v>261</v>
      </c>
      <c r="C10" s="119"/>
      <c r="D10" s="11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9" t="s">
        <v>112</v>
      </c>
      <c r="B1" s="109"/>
      <c r="C1" s="109"/>
      <c r="D1" s="10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98"/>
  <sheetViews>
    <sheetView tabSelected="1" zoomScale="145" zoomScaleNormal="145" workbookViewId="0">
      <selection activeCell="E63" sqref="E63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4.85546875" style="1" customWidth="1"/>
    <col min="4" max="4" width="17.28515625" style="1" customWidth="1"/>
    <col min="5" max="5" width="11.85546875" style="1" customWidth="1"/>
    <col min="6" max="6" width="12.1406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125" t="s">
        <v>298</v>
      </c>
      <c r="D1" s="125"/>
      <c r="E1" s="98"/>
      <c r="F1" s="98"/>
      <c r="G1" s="98"/>
    </row>
    <row r="2" spans="1:7" ht="18.75" x14ac:dyDescent="0.3">
      <c r="B2" s="60"/>
      <c r="C2" s="125"/>
      <c r="D2" s="125"/>
      <c r="E2" s="98"/>
      <c r="F2" s="98"/>
      <c r="G2" s="98"/>
    </row>
    <row r="3" spans="1:7" ht="18.75" x14ac:dyDescent="0.3">
      <c r="B3" s="61"/>
      <c r="C3" s="125"/>
      <c r="D3" s="125"/>
      <c r="E3" s="98"/>
      <c r="F3" s="98"/>
      <c r="G3" s="98"/>
    </row>
    <row r="4" spans="1:7" ht="28.5" customHeight="1" x14ac:dyDescent="0.25">
      <c r="C4" s="125"/>
      <c r="D4" s="125"/>
      <c r="E4" s="98"/>
      <c r="F4" s="98"/>
      <c r="G4" s="98"/>
    </row>
    <row r="5" spans="1:7" ht="18.75" x14ac:dyDescent="0.25">
      <c r="C5" s="125"/>
      <c r="D5" s="125"/>
      <c r="E5" s="97"/>
      <c r="F5" s="97"/>
      <c r="G5" s="97"/>
    </row>
    <row r="6" spans="1:7" ht="52.5" customHeight="1" x14ac:dyDescent="0.25">
      <c r="A6" s="126" t="s">
        <v>336</v>
      </c>
      <c r="B6" s="126"/>
      <c r="C6" s="126"/>
      <c r="D6" s="126"/>
      <c r="E6" s="99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9.5" customHeight="1" x14ac:dyDescent="0.25">
      <c r="A9" s="4" t="s">
        <v>8</v>
      </c>
      <c r="B9" s="18" t="s">
        <v>4</v>
      </c>
      <c r="C9" s="5" t="s">
        <v>5</v>
      </c>
      <c r="D9" s="48">
        <v>43920</v>
      </c>
      <c r="E9" s="6"/>
      <c r="F9" s="6"/>
      <c r="G9" s="6"/>
    </row>
    <row r="10" spans="1:7" ht="17.25" customHeight="1" x14ac:dyDescent="0.25">
      <c r="A10" s="4" t="s">
        <v>9</v>
      </c>
      <c r="B10" s="18" t="s">
        <v>113</v>
      </c>
      <c r="C10" s="5" t="s">
        <v>5</v>
      </c>
      <c r="D10" s="48">
        <v>43466</v>
      </c>
      <c r="E10" s="6"/>
      <c r="F10" s="6"/>
      <c r="G10" s="6"/>
    </row>
    <row r="11" spans="1:7" ht="18.75" customHeight="1" x14ac:dyDescent="0.25">
      <c r="A11" s="4" t="s">
        <v>10</v>
      </c>
      <c r="B11" s="18" t="s">
        <v>114</v>
      </c>
      <c r="C11" s="5" t="s">
        <v>5</v>
      </c>
      <c r="D11" s="48">
        <v>43830</v>
      </c>
      <c r="E11" s="6"/>
      <c r="F11" s="6"/>
      <c r="G11" s="6"/>
    </row>
    <row r="12" spans="1:7" ht="31.5" customHeight="1" x14ac:dyDescent="0.25">
      <c r="A12" s="120" t="s">
        <v>186</v>
      </c>
      <c r="B12" s="121"/>
      <c r="C12" s="121"/>
      <c r="D12" s="122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7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7">
        <f>273867.85+92034.93</f>
        <v>365902.77999999997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49">
        <f>D17+D18</f>
        <v>886853.9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2">
        <v>692921.93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2">
        <v>193931.97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49">
        <f>D20+D23+D24+D25</f>
        <v>847765.6</v>
      </c>
      <c r="E19" s="49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49">
        <f>D21+D22</f>
        <v>847765.6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3">
        <v>656175.62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3">
        <v>191589.98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/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49">
        <f>D20</f>
        <v>847765.6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49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49">
        <f>268055.06+91856.82</f>
        <v>359911.88</v>
      </c>
      <c r="E30" s="6"/>
      <c r="F30" s="6"/>
      <c r="G30" s="6"/>
    </row>
    <row r="31" spans="1:7" ht="36.75" customHeight="1" x14ac:dyDescent="0.25">
      <c r="A31" s="123" t="s">
        <v>299</v>
      </c>
      <c r="B31" s="123"/>
      <c r="C31" s="123"/>
      <c r="D31" s="123"/>
      <c r="E31" s="6"/>
      <c r="F31" s="6"/>
      <c r="G31" s="6"/>
    </row>
    <row r="32" spans="1:7" ht="63" x14ac:dyDescent="0.25">
      <c r="A32" s="64">
        <v>22</v>
      </c>
      <c r="B32" s="64" t="s">
        <v>300</v>
      </c>
      <c r="C32" s="64" t="s">
        <v>301</v>
      </c>
      <c r="D32" s="64" t="s">
        <v>302</v>
      </c>
      <c r="E32" s="6"/>
      <c r="F32" s="6"/>
      <c r="G32" s="6"/>
    </row>
    <row r="33" spans="1:7" x14ac:dyDescent="0.25">
      <c r="A33" s="138"/>
      <c r="B33" s="65" t="s">
        <v>332</v>
      </c>
      <c r="C33" s="64"/>
      <c r="D33" s="66"/>
      <c r="E33" s="6"/>
      <c r="F33" s="6"/>
      <c r="G33" s="6"/>
    </row>
    <row r="34" spans="1:7" x14ac:dyDescent="0.25">
      <c r="A34" s="138"/>
      <c r="B34" s="65" t="s">
        <v>337</v>
      </c>
      <c r="C34" s="64"/>
      <c r="D34" s="66">
        <v>-36981.127457585419</v>
      </c>
      <c r="E34" s="6"/>
      <c r="F34" s="6"/>
      <c r="G34" s="6"/>
    </row>
    <row r="35" spans="1:7" x14ac:dyDescent="0.25">
      <c r="A35" s="138"/>
      <c r="B35" s="68" t="s">
        <v>303</v>
      </c>
      <c r="C35" s="64" t="s">
        <v>323</v>
      </c>
      <c r="D35" s="86">
        <f>3576.9653250774*12*2.59</f>
        <v>111172.08230340559</v>
      </c>
      <c r="E35" s="69"/>
      <c r="F35" s="6"/>
      <c r="G35" s="6"/>
    </row>
    <row r="36" spans="1:7" x14ac:dyDescent="0.25">
      <c r="A36" s="138"/>
      <c r="B36" s="68" t="s">
        <v>304</v>
      </c>
      <c r="C36" s="64" t="s">
        <v>324</v>
      </c>
      <c r="D36" s="86">
        <f>3576.9653250774*12*1.99</f>
        <v>85417.931962848321</v>
      </c>
      <c r="E36" s="69"/>
      <c r="F36" s="6"/>
      <c r="G36" s="6"/>
    </row>
    <row r="37" spans="1:7" ht="36" customHeight="1" x14ac:dyDescent="0.25">
      <c r="A37" s="138"/>
      <c r="B37" s="70" t="s">
        <v>305</v>
      </c>
      <c r="C37" s="64" t="s">
        <v>325</v>
      </c>
      <c r="D37" s="86">
        <f>3576.9653250774*12*0.7</f>
        <v>30046.508730650159</v>
      </c>
      <c r="E37" s="69"/>
      <c r="F37" s="6"/>
      <c r="G37" s="6"/>
    </row>
    <row r="38" spans="1:7" ht="31.5" x14ac:dyDescent="0.25">
      <c r="A38" s="138"/>
      <c r="B38" s="70" t="s">
        <v>306</v>
      </c>
      <c r="C38" s="64" t="s">
        <v>338</v>
      </c>
      <c r="D38" s="87">
        <v>39737.769999999997</v>
      </c>
      <c r="E38" s="69"/>
      <c r="F38" s="6"/>
      <c r="G38" s="6"/>
    </row>
    <row r="39" spans="1:7" ht="47.25" x14ac:dyDescent="0.25">
      <c r="A39" s="138"/>
      <c r="B39" s="70" t="s">
        <v>307</v>
      </c>
      <c r="C39" s="64" t="s">
        <v>326</v>
      </c>
      <c r="D39" s="86">
        <f>3576.9653250774*12*0.83</f>
        <v>35626.574637770907</v>
      </c>
      <c r="E39" s="67"/>
      <c r="F39" s="6"/>
      <c r="G39" s="6"/>
    </row>
    <row r="40" spans="1:7" ht="94.5" x14ac:dyDescent="0.25">
      <c r="A40" s="138"/>
      <c r="B40" s="70" t="s">
        <v>308</v>
      </c>
      <c r="C40" s="64" t="s">
        <v>327</v>
      </c>
      <c r="D40" s="86">
        <f>3576.9653250774*12*1.98</f>
        <v>84988.696123839036</v>
      </c>
      <c r="E40" s="69"/>
      <c r="F40" s="6"/>
      <c r="G40" s="6"/>
    </row>
    <row r="41" spans="1:7" ht="47.25" x14ac:dyDescent="0.25">
      <c r="A41" s="138"/>
      <c r="B41" s="70" t="s">
        <v>309</v>
      </c>
      <c r="C41" s="64" t="s">
        <v>310</v>
      </c>
      <c r="D41" s="86">
        <f>3576.9653250774*12*4.07</f>
        <v>174698.98647678024</v>
      </c>
      <c r="E41" s="69"/>
      <c r="F41" s="6"/>
      <c r="G41" s="6"/>
    </row>
    <row r="42" spans="1:7" x14ac:dyDescent="0.25">
      <c r="A42" s="138"/>
      <c r="B42" s="70" t="s">
        <v>311</v>
      </c>
      <c r="C42" s="64" t="s">
        <v>312</v>
      </c>
      <c r="D42" s="67">
        <v>12000</v>
      </c>
      <c r="E42" s="69"/>
      <c r="F42" s="6"/>
      <c r="G42" s="6"/>
    </row>
    <row r="43" spans="1:7" ht="63" x14ac:dyDescent="0.25">
      <c r="A43" s="138"/>
      <c r="B43" s="68" t="s">
        <v>322</v>
      </c>
      <c r="C43" s="64" t="s">
        <v>313</v>
      </c>
      <c r="D43" s="67">
        <f>1700*2</f>
        <v>3400</v>
      </c>
      <c r="E43" s="72"/>
      <c r="F43" s="6"/>
      <c r="G43" s="6"/>
    </row>
    <row r="44" spans="1:7" ht="47.25" x14ac:dyDescent="0.25">
      <c r="A44" s="138"/>
      <c r="B44" s="70" t="s">
        <v>314</v>
      </c>
      <c r="C44" s="64" t="s">
        <v>315</v>
      </c>
      <c r="D44" s="73">
        <v>7893.3</v>
      </c>
      <c r="E44" s="69"/>
      <c r="F44" s="6"/>
    </row>
    <row r="45" spans="1:7" x14ac:dyDescent="0.25">
      <c r="A45" s="138"/>
      <c r="B45" s="70" t="s">
        <v>331</v>
      </c>
      <c r="C45" s="64"/>
      <c r="D45" s="67">
        <v>4340</v>
      </c>
      <c r="E45" s="69"/>
      <c r="F45" s="6"/>
      <c r="G45" s="6"/>
    </row>
    <row r="46" spans="1:7" ht="28.5" customHeight="1" x14ac:dyDescent="0.25">
      <c r="A46" s="138"/>
      <c r="B46" s="70" t="s">
        <v>316</v>
      </c>
      <c r="C46" s="71" t="s">
        <v>317</v>
      </c>
      <c r="D46" s="73">
        <v>765.33</v>
      </c>
      <c r="E46" s="69"/>
      <c r="F46" s="6"/>
      <c r="G46" s="6"/>
    </row>
    <row r="47" spans="1:7" ht="18.75" customHeight="1" x14ac:dyDescent="0.25">
      <c r="A47" s="138"/>
      <c r="B47" s="70" t="s">
        <v>329</v>
      </c>
      <c r="C47" s="71" t="s">
        <v>330</v>
      </c>
      <c r="D47" s="73">
        <f>420*2</f>
        <v>840</v>
      </c>
      <c r="E47" s="69"/>
      <c r="F47" s="6"/>
      <c r="G47" s="6"/>
    </row>
    <row r="48" spans="1:7" ht="34.5" customHeight="1" x14ac:dyDescent="0.25">
      <c r="A48" s="138"/>
      <c r="B48" s="70" t="s">
        <v>318</v>
      </c>
      <c r="C48" s="71"/>
      <c r="D48" s="73">
        <v>7985.3</v>
      </c>
      <c r="E48" s="69"/>
      <c r="F48" s="6"/>
      <c r="G48" s="6"/>
    </row>
    <row r="49" spans="1:7" ht="30.75" customHeight="1" x14ac:dyDescent="0.25">
      <c r="A49" s="138"/>
      <c r="B49" s="74" t="s">
        <v>319</v>
      </c>
      <c r="C49" s="75">
        <v>0.1</v>
      </c>
      <c r="D49" s="73">
        <f>0.1*SUM(D35:D48)</f>
        <v>59891.248023529435</v>
      </c>
      <c r="E49" s="6"/>
      <c r="F49" s="6"/>
      <c r="G49" s="6"/>
    </row>
    <row r="50" spans="1:7" ht="30.75" customHeight="1" x14ac:dyDescent="0.25">
      <c r="A50" s="138"/>
      <c r="B50" s="91" t="s">
        <v>353</v>
      </c>
      <c r="C50" s="92"/>
      <c r="D50" s="93">
        <f>SUM(D35:D49)</f>
        <v>658803.72825882374</v>
      </c>
      <c r="E50" s="6"/>
      <c r="F50" s="6"/>
      <c r="G50" s="6"/>
    </row>
    <row r="51" spans="1:7" ht="30.75" customHeight="1" x14ac:dyDescent="0.25">
      <c r="A51" s="138"/>
      <c r="B51" s="91" t="s">
        <v>333</v>
      </c>
      <c r="C51" s="92"/>
      <c r="D51" s="93">
        <f>D21-D50+D34</f>
        <v>-39609.235716409166</v>
      </c>
      <c r="E51" s="6"/>
      <c r="F51" s="6"/>
      <c r="G51" s="6"/>
    </row>
    <row r="52" spans="1:7" ht="30.75" customHeight="1" x14ac:dyDescent="0.25">
      <c r="A52" s="138"/>
      <c r="B52" s="96" t="s">
        <v>334</v>
      </c>
      <c r="C52" s="94"/>
      <c r="D52" s="95"/>
      <c r="E52" s="6"/>
      <c r="F52" s="6"/>
      <c r="G52" s="6"/>
    </row>
    <row r="53" spans="1:7" ht="30.75" customHeight="1" x14ac:dyDescent="0.25">
      <c r="A53" s="138"/>
      <c r="B53" s="65" t="s">
        <v>337</v>
      </c>
      <c r="C53" s="94"/>
      <c r="D53" s="95">
        <v>-29827.820000000007</v>
      </c>
      <c r="E53" s="6"/>
      <c r="F53" s="6"/>
      <c r="G53" s="6"/>
    </row>
    <row r="54" spans="1:7" ht="30.75" customHeight="1" x14ac:dyDescent="0.25">
      <c r="A54" s="138"/>
      <c r="B54" s="84" t="s">
        <v>339</v>
      </c>
      <c r="C54" s="85" t="s">
        <v>340</v>
      </c>
      <c r="D54" s="83">
        <v>2300</v>
      </c>
      <c r="E54" s="6"/>
      <c r="F54" s="6"/>
      <c r="G54" s="6"/>
    </row>
    <row r="55" spans="1:7" ht="30" customHeight="1" x14ac:dyDescent="0.25">
      <c r="A55" s="138"/>
      <c r="B55" s="84" t="s">
        <v>341</v>
      </c>
      <c r="C55" s="85" t="s">
        <v>342</v>
      </c>
      <c r="D55" s="83">
        <v>1723</v>
      </c>
      <c r="E55" s="6"/>
      <c r="F55" s="6"/>
      <c r="G55" s="6"/>
    </row>
    <row r="56" spans="1:7" ht="65.25" customHeight="1" x14ac:dyDescent="0.25">
      <c r="A56" s="138"/>
      <c r="B56" s="88" t="s">
        <v>343</v>
      </c>
      <c r="C56" s="85" t="s">
        <v>344</v>
      </c>
      <c r="D56" s="83">
        <f>1723*2</f>
        <v>3446</v>
      </c>
      <c r="E56" s="6"/>
      <c r="F56" s="6"/>
      <c r="G56" s="6"/>
    </row>
    <row r="57" spans="1:7" ht="63" customHeight="1" x14ac:dyDescent="0.25">
      <c r="A57" s="138"/>
      <c r="B57" s="88" t="s">
        <v>345</v>
      </c>
      <c r="C57" s="85"/>
      <c r="D57" s="83">
        <v>178700</v>
      </c>
      <c r="E57" s="6"/>
      <c r="F57" s="6"/>
      <c r="G57" s="6"/>
    </row>
    <row r="58" spans="1:7" ht="50.25" customHeight="1" thickBot="1" x14ac:dyDescent="0.3">
      <c r="A58" s="138"/>
      <c r="B58" s="88" t="s">
        <v>346</v>
      </c>
      <c r="C58" s="85" t="s">
        <v>342</v>
      </c>
      <c r="D58" s="137">
        <v>1480</v>
      </c>
      <c r="E58" s="6"/>
      <c r="F58" s="6"/>
      <c r="G58" s="6"/>
    </row>
    <row r="59" spans="1:7" ht="51.75" customHeight="1" thickBot="1" x14ac:dyDescent="0.3">
      <c r="A59" s="138"/>
      <c r="B59" s="88" t="s">
        <v>347</v>
      </c>
      <c r="C59" s="85" t="s">
        <v>342</v>
      </c>
      <c r="D59" s="137">
        <v>1480</v>
      </c>
      <c r="E59" s="6"/>
      <c r="F59" s="6"/>
      <c r="G59" s="6"/>
    </row>
    <row r="60" spans="1:7" ht="38.25" customHeight="1" x14ac:dyDescent="0.25">
      <c r="A60" s="138"/>
      <c r="B60" s="84" t="s">
        <v>348</v>
      </c>
      <c r="C60" s="85"/>
      <c r="D60" s="83">
        <v>15365</v>
      </c>
      <c r="E60" s="6"/>
      <c r="F60" s="6"/>
      <c r="G60" s="6"/>
    </row>
    <row r="61" spans="1:7" ht="63.75" customHeight="1" x14ac:dyDescent="0.25">
      <c r="A61" s="138"/>
      <c r="B61" s="90" t="s">
        <v>349</v>
      </c>
      <c r="C61" s="85" t="s">
        <v>342</v>
      </c>
      <c r="D61" s="83">
        <v>50730.94</v>
      </c>
      <c r="E61" s="6"/>
      <c r="F61" s="6"/>
      <c r="G61" s="6"/>
    </row>
    <row r="62" spans="1:7" ht="64.5" customHeight="1" x14ac:dyDescent="0.25">
      <c r="A62" s="138"/>
      <c r="B62" s="89" t="s">
        <v>350</v>
      </c>
      <c r="C62" s="85" t="s">
        <v>351</v>
      </c>
      <c r="D62" s="83">
        <v>13500</v>
      </c>
      <c r="E62" s="6"/>
      <c r="F62" s="6"/>
      <c r="G62" s="6"/>
    </row>
    <row r="63" spans="1:7" ht="32.25" customHeight="1" x14ac:dyDescent="0.25">
      <c r="A63" s="138"/>
      <c r="B63" s="76" t="s">
        <v>354</v>
      </c>
      <c r="C63" s="77"/>
      <c r="D63" s="78">
        <f>SUM(D54:D62)</f>
        <v>268724.94</v>
      </c>
      <c r="E63" s="139">
        <f>D63+D50</f>
        <v>927528.66825882369</v>
      </c>
      <c r="F63" s="6"/>
      <c r="G63" s="6"/>
    </row>
    <row r="64" spans="1:7" ht="34.5" customHeight="1" x14ac:dyDescent="0.25">
      <c r="A64" s="138"/>
      <c r="B64" s="76" t="s">
        <v>352</v>
      </c>
      <c r="C64" s="77"/>
      <c r="D64" s="78">
        <f>D22-D63+D53</f>
        <v>-106962.78</v>
      </c>
      <c r="E64" s="6"/>
      <c r="F64" s="6"/>
      <c r="G64" s="6"/>
    </row>
    <row r="65" spans="1:7" ht="32.25" customHeight="1" x14ac:dyDescent="0.25">
      <c r="A65" s="124" t="s">
        <v>190</v>
      </c>
      <c r="B65" s="124"/>
      <c r="C65" s="124"/>
      <c r="D65" s="124"/>
    </row>
    <row r="66" spans="1:7" x14ac:dyDescent="0.25">
      <c r="A66" s="23">
        <v>23</v>
      </c>
      <c r="B66" s="79" t="s">
        <v>191</v>
      </c>
      <c r="C66" s="23" t="s">
        <v>6</v>
      </c>
      <c r="D66" s="64">
        <v>0</v>
      </c>
    </row>
    <row r="67" spans="1:7" x14ac:dyDescent="0.25">
      <c r="A67" s="23">
        <v>24</v>
      </c>
      <c r="B67" s="79" t="s">
        <v>192</v>
      </c>
      <c r="C67" s="23" t="s">
        <v>6</v>
      </c>
      <c r="D67" s="64">
        <v>0</v>
      </c>
    </row>
    <row r="68" spans="1:7" ht="31.5" x14ac:dyDescent="0.25">
      <c r="A68" s="23">
        <v>25</v>
      </c>
      <c r="B68" s="79" t="s">
        <v>193</v>
      </c>
      <c r="C68" s="23" t="s">
        <v>6</v>
      </c>
      <c r="D68" s="64">
        <v>0</v>
      </c>
    </row>
    <row r="69" spans="1:7" x14ac:dyDescent="0.25">
      <c r="A69" s="23">
        <v>26</v>
      </c>
      <c r="B69" s="79" t="s">
        <v>194</v>
      </c>
      <c r="C69" s="23" t="s">
        <v>13</v>
      </c>
      <c r="D69" s="64">
        <v>0</v>
      </c>
    </row>
    <row r="70" spans="1:7" ht="29.25" customHeight="1" x14ac:dyDescent="0.25">
      <c r="A70" s="127" t="s">
        <v>119</v>
      </c>
      <c r="B70" s="127"/>
      <c r="C70" s="127"/>
      <c r="D70" s="127"/>
    </row>
    <row r="71" spans="1:7" ht="31.5" x14ac:dyDescent="0.25">
      <c r="A71" s="23">
        <v>27</v>
      </c>
      <c r="B71" s="80" t="s">
        <v>120</v>
      </c>
      <c r="C71" s="23" t="s">
        <v>13</v>
      </c>
      <c r="D71" s="67"/>
    </row>
    <row r="72" spans="1:7" x14ac:dyDescent="0.25">
      <c r="A72" s="23">
        <v>28</v>
      </c>
      <c r="B72" s="79" t="s">
        <v>125</v>
      </c>
      <c r="C72" s="23" t="s">
        <v>13</v>
      </c>
      <c r="D72" s="67">
        <v>0</v>
      </c>
    </row>
    <row r="73" spans="1:7" x14ac:dyDescent="0.25">
      <c r="A73" s="23">
        <v>29</v>
      </c>
      <c r="B73" s="79" t="s">
        <v>126</v>
      </c>
      <c r="C73" s="23" t="s">
        <v>13</v>
      </c>
      <c r="D73" s="67">
        <v>683324.52</v>
      </c>
    </row>
    <row r="74" spans="1:7" ht="31.5" x14ac:dyDescent="0.25">
      <c r="A74" s="23">
        <v>30</v>
      </c>
      <c r="B74" s="80" t="s">
        <v>121</v>
      </c>
      <c r="C74" s="23" t="s">
        <v>13</v>
      </c>
      <c r="D74" s="67"/>
    </row>
    <row r="75" spans="1:7" x14ac:dyDescent="0.25">
      <c r="A75" s="23">
        <v>31</v>
      </c>
      <c r="B75" s="79" t="s">
        <v>125</v>
      </c>
      <c r="C75" s="23" t="s">
        <v>13</v>
      </c>
      <c r="D75" s="67">
        <v>0</v>
      </c>
    </row>
    <row r="76" spans="1:7" x14ac:dyDescent="0.25">
      <c r="A76" s="23">
        <v>32</v>
      </c>
      <c r="B76" s="79" t="s">
        <v>126</v>
      </c>
      <c r="C76" s="23" t="s">
        <v>13</v>
      </c>
      <c r="D76" s="67">
        <v>975858.09</v>
      </c>
    </row>
    <row r="77" spans="1:7" ht="31.5" customHeight="1" x14ac:dyDescent="0.25">
      <c r="A77" s="127" t="s">
        <v>195</v>
      </c>
      <c r="B77" s="127"/>
      <c r="C77" s="127"/>
      <c r="D77" s="127"/>
    </row>
    <row r="78" spans="1:7" ht="47.25" x14ac:dyDescent="0.25">
      <c r="A78" s="128">
        <v>33</v>
      </c>
      <c r="B78" s="80" t="s">
        <v>91</v>
      </c>
      <c r="C78" s="23" t="s">
        <v>5</v>
      </c>
      <c r="D78" s="64" t="s">
        <v>257</v>
      </c>
      <c r="E78" s="8" t="s">
        <v>247</v>
      </c>
      <c r="F78" s="8" t="s">
        <v>252</v>
      </c>
      <c r="G78" s="8" t="s">
        <v>255</v>
      </c>
    </row>
    <row r="79" spans="1:7" x14ac:dyDescent="0.25">
      <c r="A79" s="129"/>
      <c r="B79" s="80" t="s">
        <v>59</v>
      </c>
      <c r="C79" s="23" t="s">
        <v>5</v>
      </c>
      <c r="D79" s="64" t="s">
        <v>242</v>
      </c>
      <c r="E79" s="8" t="s">
        <v>242</v>
      </c>
      <c r="F79" s="8" t="s">
        <v>242</v>
      </c>
      <c r="G79" s="8" t="s">
        <v>256</v>
      </c>
    </row>
    <row r="80" spans="1:7" x14ac:dyDescent="0.25">
      <c r="A80" s="129"/>
      <c r="B80" s="80" t="s">
        <v>122</v>
      </c>
      <c r="C80" s="23" t="s">
        <v>98</v>
      </c>
      <c r="D80" s="64">
        <v>12885.84</v>
      </c>
      <c r="E80" s="8">
        <v>9405.1596000000009</v>
      </c>
      <c r="F80" s="8">
        <v>5848.58</v>
      </c>
      <c r="G80" s="8">
        <v>960.88</v>
      </c>
    </row>
    <row r="81" spans="1:7" x14ac:dyDescent="0.25">
      <c r="A81" s="129"/>
      <c r="B81" s="80" t="s">
        <v>196</v>
      </c>
      <c r="C81" s="23" t="s">
        <v>13</v>
      </c>
      <c r="D81" s="81">
        <v>148072.81</v>
      </c>
      <c r="E81" s="56">
        <v>100205.51</v>
      </c>
      <c r="F81" s="56">
        <v>420394.7</v>
      </c>
      <c r="G81" s="56">
        <v>1006325.53</v>
      </c>
    </row>
    <row r="82" spans="1:7" x14ac:dyDescent="0.25">
      <c r="A82" s="129"/>
      <c r="B82" s="79" t="s">
        <v>197</v>
      </c>
      <c r="C82" s="23" t="s">
        <v>13</v>
      </c>
      <c r="D82" s="82">
        <v>129088.78</v>
      </c>
      <c r="E82" s="57">
        <v>77961.11</v>
      </c>
      <c r="F82" s="57">
        <v>322958.71999999997</v>
      </c>
      <c r="G82" s="57">
        <v>811675.2</v>
      </c>
    </row>
    <row r="83" spans="1:7" x14ac:dyDescent="0.25">
      <c r="A83" s="129"/>
      <c r="B83" s="79" t="s">
        <v>198</v>
      </c>
      <c r="C83" s="23" t="s">
        <v>13</v>
      </c>
      <c r="D83" s="82">
        <f>D81-D82</f>
        <v>18984.03</v>
      </c>
      <c r="E83" s="57">
        <f>E81-E82</f>
        <v>22244.399999999994</v>
      </c>
      <c r="F83" s="57">
        <f>F81-F82</f>
        <v>97435.98000000004</v>
      </c>
      <c r="G83" s="57">
        <f>G81-G82</f>
        <v>194650.33000000007</v>
      </c>
    </row>
    <row r="84" spans="1:7" ht="31.5" x14ac:dyDescent="0.25">
      <c r="A84" s="129"/>
      <c r="B84" s="79" t="s">
        <v>201</v>
      </c>
      <c r="C84" s="23" t="s">
        <v>13</v>
      </c>
      <c r="D84" s="81">
        <v>148072.81</v>
      </c>
      <c r="E84" s="81">
        <v>100205.51</v>
      </c>
      <c r="F84" s="81">
        <f>87320.7+333074</f>
        <v>420394.7</v>
      </c>
      <c r="G84" s="81">
        <v>1006325.53</v>
      </c>
    </row>
    <row r="85" spans="1:7" ht="48" customHeight="1" x14ac:dyDescent="0.25">
      <c r="A85" s="129"/>
      <c r="B85" s="79" t="s">
        <v>200</v>
      </c>
      <c r="C85" s="23" t="s">
        <v>13</v>
      </c>
      <c r="D85" s="134" t="s">
        <v>328</v>
      </c>
      <c r="E85" s="135"/>
      <c r="F85" s="135"/>
      <c r="G85" s="136"/>
    </row>
    <row r="86" spans="1:7" ht="45.75" customHeight="1" x14ac:dyDescent="0.25">
      <c r="A86" s="129"/>
      <c r="B86" s="79" t="s">
        <v>199</v>
      </c>
      <c r="C86" s="23" t="s">
        <v>13</v>
      </c>
      <c r="D86" s="134" t="s">
        <v>328</v>
      </c>
      <c r="E86" s="135"/>
      <c r="F86" s="135"/>
      <c r="G86" s="136"/>
    </row>
    <row r="87" spans="1:7" ht="47.25" x14ac:dyDescent="0.25">
      <c r="A87" s="130"/>
      <c r="B87" s="80" t="s">
        <v>202</v>
      </c>
      <c r="C87" s="23" t="s">
        <v>13</v>
      </c>
      <c r="D87" s="134" t="s">
        <v>328</v>
      </c>
      <c r="E87" s="135"/>
      <c r="F87" s="135"/>
      <c r="G87" s="136"/>
    </row>
    <row r="88" spans="1:7" ht="33.75" customHeight="1" x14ac:dyDescent="0.25">
      <c r="A88" s="131" t="s">
        <v>203</v>
      </c>
      <c r="B88" s="132"/>
      <c r="C88" s="132"/>
      <c r="D88" s="133"/>
    </row>
    <row r="89" spans="1:7" x14ac:dyDescent="0.25">
      <c r="A89" s="23">
        <v>34</v>
      </c>
      <c r="B89" s="79" t="s">
        <v>191</v>
      </c>
      <c r="C89" s="23" t="s">
        <v>6</v>
      </c>
      <c r="D89" s="82">
        <v>0</v>
      </c>
    </row>
    <row r="90" spans="1:7" x14ac:dyDescent="0.25">
      <c r="A90" s="23">
        <v>35</v>
      </c>
      <c r="B90" s="79" t="s">
        <v>192</v>
      </c>
      <c r="C90" s="23" t="s">
        <v>6</v>
      </c>
      <c r="D90" s="64">
        <v>0</v>
      </c>
    </row>
    <row r="91" spans="1:7" ht="31.5" x14ac:dyDescent="0.25">
      <c r="A91" s="23">
        <v>36</v>
      </c>
      <c r="B91" s="79" t="s">
        <v>193</v>
      </c>
      <c r="C91" s="23" t="s">
        <v>6</v>
      </c>
      <c r="D91" s="22">
        <v>0</v>
      </c>
    </row>
    <row r="92" spans="1:7" x14ac:dyDescent="0.25">
      <c r="A92" s="23">
        <v>37</v>
      </c>
      <c r="B92" s="79" t="s">
        <v>194</v>
      </c>
      <c r="C92" s="23" t="s">
        <v>13</v>
      </c>
      <c r="D92" s="64">
        <v>0</v>
      </c>
    </row>
    <row r="93" spans="1:7" ht="33" customHeight="1" x14ac:dyDescent="0.25">
      <c r="A93" s="131" t="s">
        <v>204</v>
      </c>
      <c r="B93" s="132"/>
      <c r="C93" s="132"/>
      <c r="D93" s="133"/>
    </row>
    <row r="94" spans="1:7" ht="31.5" x14ac:dyDescent="0.25">
      <c r="A94" s="23">
        <v>38</v>
      </c>
      <c r="B94" s="79" t="s">
        <v>205</v>
      </c>
      <c r="C94" s="23" t="s">
        <v>6</v>
      </c>
      <c r="D94" s="64">
        <v>0</v>
      </c>
    </row>
    <row r="95" spans="1:7" x14ac:dyDescent="0.25">
      <c r="A95" s="23">
        <v>39</v>
      </c>
      <c r="B95" s="79" t="s">
        <v>206</v>
      </c>
      <c r="C95" s="23" t="s">
        <v>6</v>
      </c>
      <c r="D95" s="64">
        <v>0</v>
      </c>
    </row>
    <row r="96" spans="1:7" ht="31.5" x14ac:dyDescent="0.25">
      <c r="A96" s="23">
        <v>40</v>
      </c>
      <c r="B96" s="79" t="s">
        <v>207</v>
      </c>
      <c r="C96" s="23" t="s">
        <v>13</v>
      </c>
      <c r="D96" s="22">
        <v>0</v>
      </c>
    </row>
    <row r="97" spans="2:4" x14ac:dyDescent="0.25">
      <c r="B97" s="1"/>
    </row>
    <row r="98" spans="2:4" x14ac:dyDescent="0.25">
      <c r="B98" s="1" t="s">
        <v>320</v>
      </c>
      <c r="D98" s="1" t="s">
        <v>321</v>
      </c>
    </row>
  </sheetData>
  <autoFilter ref="A55:G96">
    <filterColumn colId="0">
      <colorFilter dxfId="1"/>
    </filterColumn>
  </autoFilter>
  <mergeCells count="13">
    <mergeCell ref="A70:D70"/>
    <mergeCell ref="A77:D77"/>
    <mergeCell ref="A78:A87"/>
    <mergeCell ref="A88:D88"/>
    <mergeCell ref="A93:D93"/>
    <mergeCell ref="D85:G85"/>
    <mergeCell ref="D86:G86"/>
    <mergeCell ref="D87:G87"/>
    <mergeCell ref="A12:D12"/>
    <mergeCell ref="A31:D31"/>
    <mergeCell ref="A65:D65"/>
    <mergeCell ref="C1:D5"/>
    <mergeCell ref="A6:D6"/>
  </mergeCells>
  <conditionalFormatting sqref="F34:F35">
    <cfRule type="iconSet" priority="2">
      <iconSet iconSet="3Arrows">
        <cfvo type="percent" val="0"/>
        <cfvo type="percent" val="33"/>
        <cfvo type="percent" val="67"/>
      </iconSet>
    </cfRule>
    <cfRule type="top10" dxfId="0" priority="1" percent="1" rank="10"/>
  </conditionalFormatting>
  <pageMargins left="0.70866141732283472" right="0.70866141732283472" top="0.31496062992125984" bottom="0.31496062992125984" header="0.31496062992125984" footer="0.31496062992125984"/>
  <pageSetup paperSize="9" scale="72" fitToHeight="0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'2.8'!F34:F34</xm:f>
              <xm:sqref>G34</xm:sqref>
            </x14:sparkline>
            <x14:sparkline>
              <xm:f>'2.8'!F35:F35</xm:f>
              <xm:sqref>G35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2020-03-30T07:43:48Z</dcterms:modified>
</cp:coreProperties>
</file>