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67" i="12" l="1"/>
  <c r="D66" i="12"/>
  <c r="D85" i="12" l="1"/>
  <c r="D88" i="12"/>
  <c r="D44" i="12"/>
  <c r="D47" i="12"/>
  <c r="D40" i="12"/>
  <c r="D37" i="12"/>
  <c r="D36" i="12"/>
  <c r="D35" i="12"/>
  <c r="D30" i="12"/>
  <c r="D22" i="12"/>
  <c r="D21" i="12"/>
  <c r="D52" i="12" s="1"/>
  <c r="D18" i="12"/>
  <c r="D17" i="12"/>
  <c r="D15" i="12"/>
  <c r="D68" i="12" l="1"/>
  <c r="D41" i="12"/>
  <c r="D50" i="12" l="1"/>
  <c r="D51" i="12" s="1"/>
  <c r="D20" i="12"/>
  <c r="E88" i="12" l="1"/>
  <c r="D16" i="12"/>
  <c r="D19" i="12" l="1"/>
  <c r="D27" i="12" s="1"/>
  <c r="D28" i="5" l="1"/>
</calcChain>
</file>

<file path=xl/sharedStrings.xml><?xml version="1.0" encoding="utf-8"?>
<sst xmlns="http://schemas.openxmlformats.org/spreadsheetml/2006/main" count="1044" uniqueCount="400">
  <si>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</si>
  <si>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</si>
  <si>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</si>
  <si>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</si>
  <si>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</si>
  <si>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</si>
  <si>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</si>
  <si>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</si>
  <si>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</si>
  <si>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</si>
  <si>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</si>
  <si>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</si>
  <si>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</si>
  <si>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</si>
  <si>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</si>
  <si>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</si>
  <si>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</si>
  <si>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</si>
  <si>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</si>
  <si>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</si>
  <si>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</si>
  <si>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</si>
  <si>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</si>
  <si>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</si>
  <si>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</si>
  <si>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</si>
  <si>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</si>
  <si>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</si>
  <si>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</si>
  <si>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</si>
  <si>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</si>
  <si>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</si>
  <si>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</si>
  <si>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</si>
  <si>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</si>
  <si>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</si>
  <si>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</si>
  <si>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</si>
  <si>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</si>
  <si>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</si>
  <si>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</si>
  <si>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</si>
  <si>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</si>
  <si>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</si>
  <si>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</si>
  <si>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</si>
  <si>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</si>
  <si>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</si>
  <si>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</si>
  <si>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</si>
  <si>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</si>
  <si>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</si>
  <si>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</si>
  <si>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</si>
  <si>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</si>
  <si>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</si>
  <si>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</si>
  <si>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</si>
  <si>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</si>
  <si>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</si>
  <si>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</si>
  <si>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</si>
  <si>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</si>
  <si>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</si>
  <si>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</si>
  <si>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</si>
  <si>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</si>
  <si>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</si>
  <si>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</si>
  <si>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</si>
  <si>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</si>
  <si>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</si>
  <si>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</si>
  <si>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</si>
  <si>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</si>
  <si>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</si>
  <si>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</si>
  <si>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</si>
  <si>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</si>
  <si>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</si>
  <si>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</si>
  <si>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</si>
  <si>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</si>
  <si>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</si>
  <si>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</si>
  <si>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</si>
  <si>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</si>
  <si>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</si>
  <si>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</si>
  <si>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</si>
  <si>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</si>
  <si>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</si>
  <si>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</si>
  <si>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</si>
  <si>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</si>
  <si>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</si>
  <si>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</si>
  <si>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</si>
  <si>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</si>
  <si>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</si>
  <si>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</si>
  <si>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</si>
  <si>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</si>
  <si>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</si>
  <si>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</si>
  <si>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</si>
  <si>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</si>
  <si>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</si>
  <si>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</si>
  <si>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</si>
  <si>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</si>
  <si>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</si>
  <si>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</si>
  <si>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</si>
  <si>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</si>
  <si>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</si>
  <si>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</si>
  <si>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</si>
  <si>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</si>
  <si>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</si>
  <si>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</si>
  <si>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</si>
  <si>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</si>
  <si>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</si>
  <si>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</si>
  <si>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</si>
  <si>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</si>
  <si>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</si>
  <si>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</si>
  <si>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</si>
  <si>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</si>
  <si>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</si>
  <si>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</si>
  <si>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</si>
  <si>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</si>
  <si>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</si>
  <si>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</si>
  <si>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</si>
  <si>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</si>
  <si>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</si>
  <si>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</si>
  <si>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</si>
  <si>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</si>
  <si>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</si>
  <si>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</si>
  <si>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</si>
  <si>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</si>
  <si>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</si>
  <si>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</si>
  <si>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</si>
  <si>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</si>
  <si>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</si>
  <si>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</si>
  <si>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</si>
  <si>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</si>
  <si>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</si>
  <si>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</si>
  <si>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</si>
  <si>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</si>
  <si>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</si>
  <si>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</si>
  <si>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</si>
  <si>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</si>
  <si>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</si>
  <si>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</si>
  <si>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</si>
  <si>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</si>
  <si>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</si>
  <si>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</si>
  <si>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</si>
  <si>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</si>
  <si>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</si>
  <si>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</si>
  <si>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</si>
  <si>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</si>
  <si>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</si>
  <si>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</si>
  <si>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</si>
  <si>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</si>
  <si>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</si>
  <si>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</si>
  <si>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</si>
  <si>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</si>
  <si>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</si>
  <si>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</si>
  <si>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</si>
  <si>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</si>
  <si>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</si>
  <si>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</si>
  <si>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</si>
  <si>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</si>
  <si>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</si>
  <si>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</si>
  <si>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</si>
  <si>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</si>
  <si>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</si>
  <si>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</si>
  <si>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</si>
  <si>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</si>
  <si>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</si>
  <si>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</si>
  <si>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</si>
  <si>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</si>
  <si>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</si>
  <si>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</si>
  <si>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</si>
  <si>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</si>
  <si>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</si>
  <si>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</si>
  <si>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</si>
  <si>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</si>
  <si>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</si>
  <si>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</si>
  <si>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</si>
  <si>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</si>
  <si>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</si>
  <si>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</si>
  <si>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</si>
  <si>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</si>
  <si>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</si>
  <si>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</si>
  <si>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</si>
  <si>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</si>
  <si>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</si>
  <si>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</si>
  <si>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</si>
  <si>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</si>
  <si>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</si>
  <si>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</si>
  <si>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</si>
  <si>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</si>
  <si>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</si>
  <si>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</si>
  <si>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</si>
  <si>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</si>
  <si>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</si>
  <si>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</si>
  <si>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</si>
  <si>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</si>
  <si>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</si>
  <si>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</si>
  <si>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</si>
  <si>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</si>
  <si>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</si>
  <si>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</si>
  <si>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</si>
  <si>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</si>
  <si>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</si>
  <si>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</si>
  <si>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</si>
  <si>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</si>
  <si>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</si>
  <si>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</si>
  <si>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</si>
  <si>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</si>
  <si>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</si>
  <si>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</si>
  <si>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</si>
  <si>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</si>
  <si>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</si>
  <si>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</si>
  <si>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</si>
  <si>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</si>
  <si>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</si>
  <si>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</si>
  <si>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</si>
  <si>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</si>
  <si>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</si>
  <si>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</si>
  <si>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</si>
  <si>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</si>
  <si>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</si>
  <si>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</si>
  <si>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</si>
  <si>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</si>
  <si>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</si>
  <si>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</si>
  <si>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</si>
  <si>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</si>
  <si>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</si>
  <si>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</si>
  <si>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</si>
  <si>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</si>
  <si>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</si>
  <si>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</si>
  <si>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</si>
  <si>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</si>
  <si>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</si>
  <si>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</si>
  <si>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</si>
  <si>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</si>
  <si>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«15» июля 2011г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</si>
  <si>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</si>
  <si>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</si>
  <si>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88 (благоустроенный)</t>
  </si>
  <si>
    <t>Отсуствует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</si>
  <si>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</si>
  <si>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</si>
  <si>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</si>
  <si>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</si>
  <si>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</si>
  <si>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</si>
  <si>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</si>
  <si>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</si>
  <si>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</si>
  <si>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</si>
  <si>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</si>
  <si>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22.1</t>
  </si>
  <si>
    <t>Содержание придомовой территорории</t>
  </si>
  <si>
    <t xml:space="preserve"> 22.2</t>
  </si>
  <si>
    <t>Уборка лестничных клеток</t>
  </si>
  <si>
    <t xml:space="preserve"> 22.3</t>
  </si>
  <si>
    <t xml:space="preserve"> 22.4</t>
  </si>
  <si>
    <t>Аварийно-диспетчерская служба</t>
  </si>
  <si>
    <t xml:space="preserve"> 22.5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</si>
  <si>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</si>
  <si>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</si>
  <si>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</si>
  <si>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</si>
  <si>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</si>
  <si>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</si>
  <si>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 xml:space="preserve"> 22.9</t>
  </si>
  <si>
    <t xml:space="preserve"> 22.10</t>
  </si>
  <si>
    <t>Промывка системы отопления перед запуском (пробный пуск)</t>
  </si>
  <si>
    <t>2 раза (перед и после отопительного периода)</t>
  </si>
  <si>
    <t>ежеквартально и по заявкам</t>
  </si>
  <si>
    <t xml:space="preserve"> 22.13</t>
  </si>
  <si>
    <t xml:space="preserve"> 22.15</t>
  </si>
  <si>
    <t xml:space="preserve"> 22.16</t>
  </si>
  <si>
    <t xml:space="preserve"> 22.20</t>
  </si>
  <si>
    <t xml:space="preserve">Скашивание травы 2 раза </t>
  </si>
  <si>
    <t>июль и сентябрь</t>
  </si>
  <si>
    <t xml:space="preserve"> 22.22</t>
  </si>
  <si>
    <t xml:space="preserve"> 22.23</t>
  </si>
  <si>
    <t xml:space="preserve"> 22.24</t>
  </si>
  <si>
    <t>2 шт.</t>
  </si>
  <si>
    <t xml:space="preserve"> 22.25</t>
  </si>
  <si>
    <t xml:space="preserve"> 22.26</t>
  </si>
  <si>
    <t xml:space="preserve"> 22.27</t>
  </si>
  <si>
    <t xml:space="preserve"> 22.28</t>
  </si>
  <si>
    <t xml:space="preserve"> 22.29</t>
  </si>
  <si>
    <t>Прочие расходы (канцтовары, наклейки и логотипы, платежные документы и т. д.)</t>
  </si>
  <si>
    <t>Вознаграждение управляющей компании</t>
  </si>
  <si>
    <t>Гл. инженер ООО "УК "Прибайкальская"</t>
  </si>
  <si>
    <t>Белкин И. О.</t>
  </si>
  <si>
    <t xml:space="preserve">Уборка балконных  (с 9 этажа) козырьков </t>
  </si>
  <si>
    <t xml:space="preserve">Очистка от снега подъездных козырьков 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</si>
  <si>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</si>
  <si>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22.11</t>
  </si>
  <si>
    <t xml:space="preserve"> 22.14</t>
  </si>
  <si>
    <t xml:space="preserve"> 22.17</t>
  </si>
  <si>
    <t xml:space="preserve"> 22.18</t>
  </si>
  <si>
    <t xml:space="preserve"> 22.21</t>
  </si>
  <si>
    <t xml:space="preserve"> 22.30</t>
  </si>
  <si>
    <t xml:space="preserve"> 22.31</t>
  </si>
  <si>
    <t xml:space="preserve"> 22.32</t>
  </si>
  <si>
    <t xml:space="preserve"> 22.33</t>
  </si>
  <si>
    <t>Содержание</t>
  </si>
  <si>
    <t>Текущий ремонт</t>
  </si>
  <si>
    <t>Остаток средств (- перерасход) по статье содержание</t>
  </si>
  <si>
    <t>Дезинсекция подвальных помещений и мусоропроводов</t>
  </si>
  <si>
    <t>2196,66 1 подъезд</t>
  </si>
  <si>
    <t>Генеральная уборка подъезда (апрель, сентябрь) 3 подъезда</t>
  </si>
  <si>
    <t>1 шт</t>
  </si>
  <si>
    <t>Остаток средств по стаье текущий ремонт</t>
  </si>
  <si>
    <t xml:space="preserve"> 22.34</t>
  </si>
  <si>
    <t xml:space="preserve"> 22.35</t>
  </si>
  <si>
    <t>Тарифы на коммунальные услуги с 01.01.2019</t>
  </si>
  <si>
    <t>Форма 2.8. Отчет об исполнении ООО "УК "Прибайкальская" договора управления смет доходов и расходов МКД м-на Университетский, 88 за период с 01.01.2019 г. по 31.12.2019 г.</t>
  </si>
  <si>
    <t>Остаток средст за 2018 г.("-" перерасход)</t>
  </si>
  <si>
    <t>Вывоз твердых бытовых отходов (январь, февраль, март)</t>
  </si>
  <si>
    <t>Покупка и доставка мусорного контейнера м-н Университетский, 88 1 подъезд</t>
  </si>
  <si>
    <t>Замена трубопровода системы водоотведения  в тех. помещении над аркой м-н Университетский, 88 2 подъезд</t>
  </si>
  <si>
    <t>12 метров</t>
  </si>
  <si>
    <t xml:space="preserve">Ремонт ИТП м-н Университетский 88 – 2, 3:
Замена кранов шаровых на системе отопления 80 мм 2 шт
Замена трубопровода 2 м 80 мм 
</t>
  </si>
  <si>
    <t xml:space="preserve">Замена трубопровода системы отопления в подвальном помещении  
Университетский, 88-3 32 мм 2 м 
Университетский, 88-1 32 мм 10 м, 80 мм 0,5 м
</t>
  </si>
  <si>
    <t>25 мм 7 шт</t>
  </si>
  <si>
    <t>Замена кранов шаровых системы горячего водоснабжения в подвальном помещении м-н Университетский, 88-3</t>
  </si>
  <si>
    <t>Замена кранов шаровых системы отопления в подвальном помещении м-н Университетский, 88-3</t>
  </si>
  <si>
    <t xml:space="preserve">20 мм 2 шт
15 мм 2 шт
</t>
  </si>
  <si>
    <t>Замена трубопроводов системы водоотведения (канализации) полностью в подвальном помещении  м-н Университетский, 88-3</t>
  </si>
  <si>
    <t>51 м</t>
  </si>
  <si>
    <t>Замена светодиодного светильника МКД м-н Университетский, 88/1 на входе в подъезд</t>
  </si>
  <si>
    <t>Замена общедомового прибора учета холодного водоснабжения м-н Университетский, 88/1</t>
  </si>
  <si>
    <t xml:space="preserve"> диам 20 мм</t>
  </si>
  <si>
    <t>Замена общедомового прибора учета холодного водоснабжения м-н Университетский, 88/2,3</t>
  </si>
  <si>
    <t xml:space="preserve"> диам 25 мм</t>
  </si>
  <si>
    <t xml:space="preserve">ремонт мусорных контейнеров с заменой колес          88-1 подъезд 2 колеса                                                    88-2 подъезд 1 колеса                                             88-3 подъезд 1 колеса        </t>
  </si>
  <si>
    <t xml:space="preserve"> 22.12</t>
  </si>
  <si>
    <t xml:space="preserve"> 22.19</t>
  </si>
  <si>
    <t>Ремонт межпанельных швов</t>
  </si>
  <si>
    <t>кв.38- 3 п.м, кв. 64-29 п.м, кв. 67-18п.м., кв. 68-42 п.м</t>
  </si>
  <si>
    <t>Сумма расходов по статье текущий ремонт за 2019 г.</t>
  </si>
  <si>
    <t>Сумма расходов по статье содержание за 2019 г.</t>
  </si>
  <si>
    <t xml:space="preserve"> 22.36</t>
  </si>
  <si>
    <t>Ремонт термошва между 1 и 2 подъездами</t>
  </si>
  <si>
    <t>Главный инженер ООО "Прибайкальская"                                        Белкин И. О.</t>
  </si>
  <si>
    <t>Утверждаю                                                  генеральный директор                                              ООО "УК "Прибайкальская"                                           Н. Н. Орленко</t>
  </si>
  <si>
    <t xml:space="preserve">Согласовано: </t>
  </si>
  <si>
    <t>Совет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</si>
</sst>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left" vertical="top" wrapText="1"/>
    </xf>
    <xf numFmtId="9" fontId="9" fillId="0" borderId="1" xfId="0" applyNumberFormat="1" applyFont="1" applyBorder="1" applyAlignment="1">
      <alignment horizontal="center" vertical="top" wrapText="1"/>
    </xf>
    <xf numFmtId="164" fontId="9" fillId="3" borderId="2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>
      <alignment horizontal="center" vertical="top" wrapText="1"/>
    </xf>
    <xf numFmtId="164" fontId="9" fillId="4" borderId="21" xfId="0" applyNumberFormat="1" applyFont="1" applyFill="1" applyBorder="1" applyAlignment="1">
      <alignment horizontal="left" vertical="top" wrapText="1"/>
    </xf>
    <xf numFmtId="2" fontId="1" fillId="0" borderId="0" xfId="0" applyNumberFormat="1" applyFont="1" applyAlignment="1">
      <alignment vertical="top"/>
    </xf>
    <xf numFmtId="0" fontId="1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5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164" fontId="9" fillId="3" borderId="23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 wrapText="1"/>
    </xf>
    <xf numFmtId="2" fontId="1" fillId="3" borderId="4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90;&#1095;&#1077;&#1090;&#1099;\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6">
          <cell r="C16">
            <v>144530.4</v>
          </cell>
        </row>
        <row r="26">
          <cell r="B26">
            <v>343755.53</v>
          </cell>
          <cell r="C26">
            <v>1170147.3600000001</v>
          </cell>
          <cell r="D26">
            <v>1101171.81</v>
          </cell>
          <cell r="E26">
            <v>412581.41</v>
          </cell>
          <cell r="F26">
            <v>93059.79</v>
          </cell>
          <cell r="G26">
            <v>327495.36</v>
          </cell>
          <cell r="H26">
            <v>307302.14</v>
          </cell>
          <cell r="I26">
            <v>113253.01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files&amp;table=1&amp;id=3371&amp;all=0&amp;catid=209&amp;house=2861&amp;no_html=1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3" workbookViewId="0">
      <selection activeCell="H9" sqref="H9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0" t="s">
        <v>132</v>
      </c>
      <c r="B1" s="90"/>
      <c r="C1" s="90"/>
      <c r="D1" s="90"/>
    </row>
    <row r="2" spans="1:4" s="14" customFormat="1" x14ac:dyDescent="0.25"/>
    <row r="3" spans="1:4" s="14" customFormat="1" x14ac:dyDescent="0.25">
      <c r="A3" s="91" t="s">
        <v>14</v>
      </c>
      <c r="B3" s="91"/>
      <c r="C3" s="91"/>
      <c r="D3" s="91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9">
        <v>43555</v>
      </c>
    </row>
    <row r="7" spans="1:4" s="6" customFormat="1" ht="18.75" customHeight="1" x14ac:dyDescent="0.25">
      <c r="A7" s="89" t="s">
        <v>15</v>
      </c>
      <c r="B7" s="89"/>
      <c r="C7" s="89"/>
      <c r="D7" s="89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0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0" t="s">
        <v>17</v>
      </c>
    </row>
    <row r="10" spans="1:4" s="6" customFormat="1" ht="20.25" customHeight="1" x14ac:dyDescent="0.25">
      <c r="A10" s="89" t="s">
        <v>39</v>
      </c>
      <c r="B10" s="89"/>
      <c r="C10" s="89"/>
      <c r="D10" s="89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9" t="s">
        <v>19</v>
      </c>
      <c r="B12" s="89"/>
      <c r="C12" s="89"/>
      <c r="D12" s="89"/>
    </row>
    <row r="13" spans="1:4" s="6" customFormat="1" ht="56.25" customHeight="1" x14ac:dyDescent="0.25">
      <c r="A13" s="4" t="s">
        <v>136</v>
      </c>
      <c r="B13" s="7" t="s">
        <v>40</v>
      </c>
      <c r="C13" s="5" t="s">
        <v>5</v>
      </c>
      <c r="D13" s="5" t="s">
        <v>294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1994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103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103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5697.6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5529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168.60000000000036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295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546.12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9" t="s">
        <v>30</v>
      </c>
      <c r="B37" s="89"/>
      <c r="C37" s="89"/>
      <c r="D37" s="89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1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1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1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H9" sqref="H9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2" t="s">
        <v>83</v>
      </c>
      <c r="B1" s="92"/>
      <c r="C1" s="92"/>
      <c r="D1" s="9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25">
      <c r="A5" s="89" t="s">
        <v>41</v>
      </c>
      <c r="B5" s="89"/>
      <c r="C5" s="89"/>
      <c r="D5" s="89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89" t="s">
        <v>173</v>
      </c>
      <c r="B7" s="89"/>
      <c r="C7" s="89"/>
      <c r="D7" s="89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89" t="s">
        <v>84</v>
      </c>
      <c r="B10" s="89"/>
      <c r="C10" s="89"/>
      <c r="D10" s="89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93" t="s">
        <v>44</v>
      </c>
      <c r="B12" s="93"/>
      <c r="C12" s="93"/>
      <c r="D12" s="93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93" t="s">
        <v>47</v>
      </c>
      <c r="B15" s="93"/>
      <c r="C15" s="93"/>
      <c r="D15" s="93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89" t="s">
        <v>49</v>
      </c>
      <c r="B17" s="89"/>
      <c r="C17" s="89"/>
      <c r="D17" s="89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97" t="s">
        <v>85</v>
      </c>
      <c r="B20" s="97"/>
      <c r="C20" s="97"/>
      <c r="D20" s="97"/>
    </row>
    <row r="21" spans="1:4" s="6" customFormat="1" ht="20.100000000000001" customHeight="1" x14ac:dyDescent="0.25">
      <c r="A21" s="94" t="s">
        <v>146</v>
      </c>
      <c r="B21" s="56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95"/>
      <c r="B22" s="3" t="s">
        <v>53</v>
      </c>
      <c r="C22" s="5" t="s">
        <v>5</v>
      </c>
      <c r="D22" s="50" t="s">
        <v>276</v>
      </c>
    </row>
    <row r="23" spans="1:4" s="6" customFormat="1" ht="20.100000000000001" customHeight="1" thickBot="1" x14ac:dyDescent="0.3">
      <c r="A23" s="96"/>
      <c r="B23" s="44" t="s">
        <v>54</v>
      </c>
      <c r="C23" s="30" t="s">
        <v>5</v>
      </c>
      <c r="D23" s="31">
        <v>1990</v>
      </c>
    </row>
    <row r="24" spans="1:4" s="6" customFormat="1" ht="20.100000000000001" customHeight="1" x14ac:dyDescent="0.25">
      <c r="A24" s="94">
        <v>12</v>
      </c>
      <c r="B24" s="56" t="s">
        <v>52</v>
      </c>
      <c r="C24" s="26" t="s">
        <v>5</v>
      </c>
      <c r="D24" s="27">
        <v>2</v>
      </c>
    </row>
    <row r="25" spans="1:4" s="6" customFormat="1" ht="20.100000000000001" customHeight="1" x14ac:dyDescent="0.25">
      <c r="A25" s="95"/>
      <c r="B25" s="3" t="s">
        <v>53</v>
      </c>
      <c r="C25" s="5" t="s">
        <v>5</v>
      </c>
      <c r="D25" s="50" t="s">
        <v>276</v>
      </c>
    </row>
    <row r="26" spans="1:4" s="6" customFormat="1" ht="20.100000000000001" customHeight="1" thickBot="1" x14ac:dyDescent="0.3">
      <c r="A26" s="95"/>
      <c r="B26" s="60" t="s">
        <v>54</v>
      </c>
      <c r="C26" s="24" t="s">
        <v>5</v>
      </c>
      <c r="D26" s="52">
        <v>1990</v>
      </c>
    </row>
    <row r="27" spans="1:4" s="6" customFormat="1" ht="20.100000000000001" customHeight="1" x14ac:dyDescent="0.25">
      <c r="A27" s="94">
        <v>13</v>
      </c>
      <c r="B27" s="56" t="s">
        <v>52</v>
      </c>
      <c r="C27" s="26" t="s">
        <v>5</v>
      </c>
      <c r="D27" s="27">
        <v>3</v>
      </c>
    </row>
    <row r="28" spans="1:4" s="6" customFormat="1" ht="20.100000000000001" customHeight="1" x14ac:dyDescent="0.25">
      <c r="A28" s="95"/>
      <c r="B28" s="3" t="s">
        <v>53</v>
      </c>
      <c r="C28" s="5" t="s">
        <v>5</v>
      </c>
      <c r="D28" s="50" t="s">
        <v>276</v>
      </c>
    </row>
    <row r="29" spans="1:4" s="6" customFormat="1" ht="20.100000000000001" customHeight="1" x14ac:dyDescent="0.25">
      <c r="A29" s="95"/>
      <c r="B29" s="60" t="s">
        <v>54</v>
      </c>
      <c r="C29" s="24" t="s">
        <v>5</v>
      </c>
      <c r="D29" s="52">
        <v>1991</v>
      </c>
    </row>
    <row r="30" spans="1:4" s="6" customFormat="1" ht="20.100000000000001" customHeight="1" thickBot="1" x14ac:dyDescent="0.3">
      <c r="A30" s="98" t="s">
        <v>55</v>
      </c>
      <c r="B30" s="98"/>
      <c r="C30" s="98"/>
      <c r="D30" s="98"/>
    </row>
    <row r="31" spans="1:4" s="6" customFormat="1" ht="20.100000000000001" customHeight="1" x14ac:dyDescent="0.25">
      <c r="A31" s="94">
        <v>13</v>
      </c>
      <c r="B31" s="56" t="s">
        <v>56</v>
      </c>
      <c r="C31" s="26" t="s">
        <v>5</v>
      </c>
      <c r="D31" s="27" t="s">
        <v>279</v>
      </c>
    </row>
    <row r="32" spans="1:4" s="6" customFormat="1" ht="20.100000000000001" customHeight="1" x14ac:dyDescent="0.25">
      <c r="A32" s="95"/>
      <c r="B32" s="7" t="s">
        <v>57</v>
      </c>
      <c r="C32" s="5" t="s">
        <v>5</v>
      </c>
      <c r="D32" s="28" t="s">
        <v>280</v>
      </c>
    </row>
    <row r="33" spans="1:4" s="6" customFormat="1" ht="36.75" customHeight="1" x14ac:dyDescent="0.25">
      <c r="A33" s="95"/>
      <c r="B33" s="3" t="s">
        <v>58</v>
      </c>
      <c r="C33" s="5" t="s">
        <v>5</v>
      </c>
      <c r="D33" s="50" t="s">
        <v>281</v>
      </c>
    </row>
    <row r="34" spans="1:4" s="6" customFormat="1" ht="20.100000000000001" customHeight="1" x14ac:dyDescent="0.25">
      <c r="A34" s="95"/>
      <c r="B34" s="3" t="s">
        <v>59</v>
      </c>
      <c r="C34" s="5" t="s">
        <v>5</v>
      </c>
      <c r="D34" s="50" t="s">
        <v>282</v>
      </c>
    </row>
    <row r="35" spans="1:4" s="6" customFormat="1" ht="20.100000000000001" customHeight="1" x14ac:dyDescent="0.25">
      <c r="A35" s="95"/>
      <c r="B35" s="3" t="s">
        <v>60</v>
      </c>
      <c r="C35" s="5" t="s">
        <v>5</v>
      </c>
      <c r="D35" s="42">
        <v>41530</v>
      </c>
    </row>
    <row r="36" spans="1:4" s="6" customFormat="1" ht="20.100000000000001" customHeight="1" thickBot="1" x14ac:dyDescent="0.3">
      <c r="A36" s="96"/>
      <c r="B36" s="59" t="s">
        <v>61</v>
      </c>
      <c r="C36" s="30" t="s">
        <v>5</v>
      </c>
      <c r="D36" s="36">
        <v>42925</v>
      </c>
    </row>
    <row r="37" spans="1:4" ht="15.75" customHeight="1" x14ac:dyDescent="0.25">
      <c r="A37" s="94">
        <v>14</v>
      </c>
      <c r="B37" s="56" t="s">
        <v>56</v>
      </c>
      <c r="C37" s="26" t="s">
        <v>5</v>
      </c>
      <c r="D37" s="27" t="s">
        <v>246</v>
      </c>
    </row>
    <row r="38" spans="1:4" x14ac:dyDescent="0.25">
      <c r="A38" s="95"/>
      <c r="B38" s="7" t="s">
        <v>57</v>
      </c>
      <c r="C38" s="5" t="s">
        <v>5</v>
      </c>
      <c r="D38" s="28" t="s">
        <v>280</v>
      </c>
    </row>
    <row r="39" spans="1:4" ht="31.5" x14ac:dyDescent="0.25">
      <c r="A39" s="95"/>
      <c r="B39" s="3" t="s">
        <v>58</v>
      </c>
      <c r="C39" s="5" t="s">
        <v>5</v>
      </c>
      <c r="D39" s="50" t="s">
        <v>283</v>
      </c>
    </row>
    <row r="40" spans="1:4" ht="15.75" customHeight="1" x14ac:dyDescent="0.25">
      <c r="A40" s="95"/>
      <c r="B40" s="3" t="s">
        <v>59</v>
      </c>
      <c r="C40" s="5" t="s">
        <v>5</v>
      </c>
      <c r="D40" s="50" t="s">
        <v>241</v>
      </c>
    </row>
    <row r="41" spans="1:4" x14ac:dyDescent="0.25">
      <c r="A41" s="95"/>
      <c r="B41" s="3" t="s">
        <v>60</v>
      </c>
      <c r="C41" s="5" t="s">
        <v>5</v>
      </c>
      <c r="D41" s="42">
        <v>41956</v>
      </c>
    </row>
    <row r="42" spans="1:4" ht="15.75" customHeight="1" thickBot="1" x14ac:dyDescent="0.3">
      <c r="A42" s="96"/>
      <c r="B42" s="59" t="s">
        <v>61</v>
      </c>
      <c r="C42" s="30" t="s">
        <v>5</v>
      </c>
      <c r="D42" s="36">
        <v>44148</v>
      </c>
    </row>
    <row r="43" spans="1:4" x14ac:dyDescent="0.25">
      <c r="A43" s="94">
        <v>15</v>
      </c>
      <c r="B43" s="56" t="s">
        <v>56</v>
      </c>
      <c r="C43" s="26" t="s">
        <v>5</v>
      </c>
      <c r="D43" s="27" t="s">
        <v>257</v>
      </c>
    </row>
    <row r="44" spans="1:4" ht="15.75" customHeight="1" x14ac:dyDescent="0.25">
      <c r="A44" s="95"/>
      <c r="B44" s="7" t="s">
        <v>57</v>
      </c>
      <c r="C44" s="5" t="s">
        <v>5</v>
      </c>
      <c r="D44" s="28" t="s">
        <v>280</v>
      </c>
    </row>
    <row r="45" spans="1:4" ht="31.5" x14ac:dyDescent="0.25">
      <c r="A45" s="95"/>
      <c r="B45" s="3" t="s">
        <v>58</v>
      </c>
      <c r="C45" s="5" t="s">
        <v>5</v>
      </c>
      <c r="D45" s="50" t="s">
        <v>283</v>
      </c>
    </row>
    <row r="46" spans="1:4" ht="15.75" customHeight="1" x14ac:dyDescent="0.25">
      <c r="A46" s="95"/>
      <c r="B46" s="3" t="s">
        <v>59</v>
      </c>
      <c r="C46" s="5" t="s">
        <v>5</v>
      </c>
      <c r="D46" s="50" t="s">
        <v>284</v>
      </c>
    </row>
    <row r="47" spans="1:4" x14ac:dyDescent="0.25">
      <c r="A47" s="95"/>
      <c r="B47" s="3" t="s">
        <v>60</v>
      </c>
      <c r="C47" s="5" t="s">
        <v>5</v>
      </c>
      <c r="D47" s="42"/>
    </row>
    <row r="48" spans="1:4" ht="15.75" customHeight="1" thickBot="1" x14ac:dyDescent="0.3">
      <c r="A48" s="96"/>
      <c r="B48" s="59" t="s">
        <v>61</v>
      </c>
      <c r="C48" s="30" t="s">
        <v>5</v>
      </c>
      <c r="D48" s="36"/>
    </row>
    <row r="49" spans="1:4" ht="15.75" customHeight="1" x14ac:dyDescent="0.25">
      <c r="A49" s="93" t="s">
        <v>62</v>
      </c>
      <c r="B49" s="93"/>
      <c r="C49" s="93"/>
      <c r="D49" s="93"/>
    </row>
    <row r="50" spans="1:4" x14ac:dyDescent="0.25">
      <c r="A50" s="4">
        <v>17</v>
      </c>
      <c r="B50" s="7" t="s">
        <v>63</v>
      </c>
      <c r="C50" s="5" t="s">
        <v>5</v>
      </c>
      <c r="D50" s="5" t="s">
        <v>217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93" t="s">
        <v>65</v>
      </c>
      <c r="B52" s="93"/>
      <c r="C52" s="93"/>
      <c r="D52" s="93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217</v>
      </c>
    </row>
    <row r="54" spans="1:4" x14ac:dyDescent="0.25">
      <c r="A54" s="93" t="s">
        <v>67</v>
      </c>
      <c r="B54" s="93"/>
      <c r="C54" s="93"/>
      <c r="D54" s="93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225</v>
      </c>
    </row>
    <row r="56" spans="1:4" x14ac:dyDescent="0.25">
      <c r="A56" s="93" t="s">
        <v>69</v>
      </c>
      <c r="B56" s="93"/>
      <c r="C56" s="93"/>
      <c r="D56" s="93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216</v>
      </c>
    </row>
    <row r="58" spans="1:4" x14ac:dyDescent="0.25">
      <c r="A58" s="89" t="s">
        <v>71</v>
      </c>
      <c r="B58" s="89"/>
      <c r="C58" s="89"/>
      <c r="D58" s="89"/>
    </row>
    <row r="59" spans="1:4" x14ac:dyDescent="0.25">
      <c r="A59" s="4">
        <v>22</v>
      </c>
      <c r="B59" s="7" t="s">
        <v>72</v>
      </c>
      <c r="C59" s="5" t="s">
        <v>5</v>
      </c>
      <c r="D59" s="8" t="s">
        <v>216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93" t="s">
        <v>74</v>
      </c>
      <c r="B61" s="93"/>
      <c r="C61" s="93"/>
      <c r="D61" s="93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215</v>
      </c>
    </row>
    <row r="63" spans="1:4" x14ac:dyDescent="0.25">
      <c r="A63" s="93" t="s">
        <v>76</v>
      </c>
      <c r="B63" s="93"/>
      <c r="C63" s="93"/>
      <c r="D63" s="93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2" t="s">
        <v>226</v>
      </c>
    </row>
    <row r="65" spans="1:4" x14ac:dyDescent="0.25">
      <c r="A65" s="93" t="s">
        <v>78</v>
      </c>
      <c r="B65" s="93"/>
      <c r="C65" s="93"/>
      <c r="D65" s="93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215</v>
      </c>
    </row>
    <row r="67" spans="1:4" x14ac:dyDescent="0.25">
      <c r="A67" s="93" t="s">
        <v>80</v>
      </c>
      <c r="B67" s="93"/>
      <c r="C67" s="93"/>
      <c r="D67" s="93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227</v>
      </c>
    </row>
    <row r="69" spans="1:4" x14ac:dyDescent="0.25">
      <c r="A69" s="89" t="s">
        <v>86</v>
      </c>
      <c r="B69" s="89"/>
      <c r="C69" s="89"/>
      <c r="D69" s="89"/>
    </row>
    <row r="70" spans="1:4" x14ac:dyDescent="0.25">
      <c r="A70" s="4">
        <v>28</v>
      </c>
      <c r="B70" s="3" t="s">
        <v>82</v>
      </c>
      <c r="C70" s="5" t="s">
        <v>5</v>
      </c>
      <c r="D70" s="5" t="s">
        <v>215</v>
      </c>
    </row>
  </sheetData>
  <mergeCells count="25"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79" zoomScaleNormal="100" workbookViewId="0">
      <selection activeCell="E90" sqref="E90"/>
    </sheetView>
  </sheetViews>
  <sheetFormatPr defaultRowHeight="15.75" x14ac:dyDescent="0.25"/>
  <cols>
    <col min="1" max="1" width="5.85546875" style="23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0" t="s">
        <v>90</v>
      </c>
      <c r="B1" s="90"/>
      <c r="C1" s="90"/>
      <c r="D1" s="90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94">
        <v>1</v>
      </c>
      <c r="B5" s="25" t="s">
        <v>87</v>
      </c>
      <c r="C5" s="26" t="s">
        <v>5</v>
      </c>
      <c r="D5" s="27" t="s">
        <v>228</v>
      </c>
    </row>
    <row r="6" spans="1:4" s="6" customFormat="1" ht="20.100000000000001" customHeight="1" x14ac:dyDescent="0.25">
      <c r="A6" s="95"/>
      <c r="B6" s="7" t="s">
        <v>59</v>
      </c>
      <c r="C6" s="5" t="s">
        <v>5</v>
      </c>
      <c r="D6" s="28" t="s">
        <v>229</v>
      </c>
    </row>
    <row r="7" spans="1:4" s="6" customFormat="1" ht="36.75" customHeight="1" x14ac:dyDescent="0.25">
      <c r="A7" s="95"/>
      <c r="B7" s="7" t="s">
        <v>88</v>
      </c>
      <c r="C7" s="5" t="s">
        <v>13</v>
      </c>
      <c r="D7" s="54" t="s">
        <v>275</v>
      </c>
    </row>
    <row r="8" spans="1:4" s="6" customFormat="1" ht="32.25" customHeight="1" x14ac:dyDescent="0.25">
      <c r="A8" s="95"/>
      <c r="B8" s="3" t="s">
        <v>175</v>
      </c>
      <c r="C8" s="5" t="s">
        <v>5</v>
      </c>
      <c r="D8" s="28"/>
    </row>
    <row r="9" spans="1:4" s="6" customFormat="1" ht="34.5" customHeight="1" x14ac:dyDescent="0.25">
      <c r="A9" s="95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5"/>
      <c r="B10" s="3" t="s">
        <v>177</v>
      </c>
      <c r="C10" s="5" t="s">
        <v>5</v>
      </c>
      <c r="D10" s="28" t="s">
        <v>244</v>
      </c>
    </row>
    <row r="11" spans="1:4" s="6" customFormat="1" ht="20.100000000000001" customHeight="1" thickBot="1" x14ac:dyDescent="0.3">
      <c r="A11" s="96"/>
      <c r="B11" s="51" t="s">
        <v>89</v>
      </c>
      <c r="C11" s="30" t="s">
        <v>5</v>
      </c>
      <c r="D11" s="31" t="s">
        <v>264</v>
      </c>
    </row>
    <row r="12" spans="1:4" s="6" customFormat="1" ht="47.25" x14ac:dyDescent="0.25">
      <c r="A12" s="94">
        <v>2</v>
      </c>
      <c r="B12" s="25" t="s">
        <v>87</v>
      </c>
      <c r="C12" s="26" t="s">
        <v>5</v>
      </c>
      <c r="D12" s="27" t="s">
        <v>230</v>
      </c>
    </row>
    <row r="13" spans="1:4" s="6" customFormat="1" x14ac:dyDescent="0.25">
      <c r="A13" s="95"/>
      <c r="B13" s="7" t="s">
        <v>59</v>
      </c>
      <c r="C13" s="5" t="s">
        <v>5</v>
      </c>
      <c r="D13" s="28" t="s">
        <v>229</v>
      </c>
    </row>
    <row r="14" spans="1:4" s="6" customFormat="1" ht="30" x14ac:dyDescent="0.25">
      <c r="A14" s="95"/>
      <c r="B14" s="7" t="s">
        <v>88</v>
      </c>
      <c r="C14" s="5" t="s">
        <v>13</v>
      </c>
      <c r="D14" s="54" t="s">
        <v>275</v>
      </c>
    </row>
    <row r="15" spans="1:4" ht="31.5" x14ac:dyDescent="0.25">
      <c r="A15" s="95"/>
      <c r="B15" s="3" t="s">
        <v>175</v>
      </c>
      <c r="C15" s="5" t="s">
        <v>5</v>
      </c>
      <c r="D15" s="28"/>
    </row>
    <row r="16" spans="1:4" ht="31.5" x14ac:dyDescent="0.25">
      <c r="A16" s="95"/>
      <c r="B16" s="3" t="s">
        <v>176</v>
      </c>
      <c r="C16" s="5" t="s">
        <v>5</v>
      </c>
      <c r="D16" s="28" t="s">
        <v>17</v>
      </c>
    </row>
    <row r="17" spans="1:4" x14ac:dyDescent="0.25">
      <c r="A17" s="95"/>
      <c r="B17" s="3" t="s">
        <v>177</v>
      </c>
      <c r="C17" s="5" t="s">
        <v>5</v>
      </c>
      <c r="D17" s="28" t="s">
        <v>244</v>
      </c>
    </row>
    <row r="18" spans="1:4" ht="16.5" thickBot="1" x14ac:dyDescent="0.3">
      <c r="A18" s="96"/>
      <c r="B18" s="51" t="s">
        <v>89</v>
      </c>
      <c r="C18" s="30" t="s">
        <v>5</v>
      </c>
      <c r="D18" s="31" t="s">
        <v>264</v>
      </c>
    </row>
    <row r="19" spans="1:4" x14ac:dyDescent="0.25">
      <c r="A19" s="94">
        <v>3</v>
      </c>
      <c r="B19" s="25" t="s">
        <v>87</v>
      </c>
      <c r="C19" s="26" t="s">
        <v>5</v>
      </c>
      <c r="D19" s="27" t="s">
        <v>231</v>
      </c>
    </row>
    <row r="20" spans="1:4" x14ac:dyDescent="0.25">
      <c r="A20" s="95"/>
      <c r="B20" s="7" t="s">
        <v>59</v>
      </c>
      <c r="C20" s="5" t="s">
        <v>5</v>
      </c>
      <c r="D20" s="28" t="s">
        <v>239</v>
      </c>
    </row>
    <row r="21" spans="1:4" ht="30" x14ac:dyDescent="0.25">
      <c r="A21" s="95"/>
      <c r="B21" s="7" t="s">
        <v>88</v>
      </c>
      <c r="C21" s="5" t="s">
        <v>13</v>
      </c>
      <c r="D21" s="54" t="s">
        <v>275</v>
      </c>
    </row>
    <row r="22" spans="1:4" ht="31.5" x14ac:dyDescent="0.25">
      <c r="A22" s="95"/>
      <c r="B22" s="3" t="s">
        <v>175</v>
      </c>
      <c r="C22" s="5" t="s">
        <v>5</v>
      </c>
      <c r="D22" s="28"/>
    </row>
    <row r="23" spans="1:4" ht="31.5" x14ac:dyDescent="0.25">
      <c r="A23" s="95"/>
      <c r="B23" s="3" t="s">
        <v>176</v>
      </c>
      <c r="C23" s="5" t="s">
        <v>5</v>
      </c>
      <c r="D23" s="28" t="s">
        <v>17</v>
      </c>
    </row>
    <row r="24" spans="1:4" x14ac:dyDescent="0.25">
      <c r="A24" s="95"/>
      <c r="B24" s="3" t="s">
        <v>177</v>
      </c>
      <c r="C24" s="5" t="s">
        <v>5</v>
      </c>
      <c r="D24" s="28" t="s">
        <v>244</v>
      </c>
    </row>
    <row r="25" spans="1:4" ht="16.5" thickBot="1" x14ac:dyDescent="0.3">
      <c r="A25" s="96"/>
      <c r="B25" s="51" t="s">
        <v>89</v>
      </c>
      <c r="C25" s="30" t="s">
        <v>5</v>
      </c>
      <c r="D25" s="31" t="s">
        <v>264</v>
      </c>
    </row>
    <row r="26" spans="1:4" ht="31.5" x14ac:dyDescent="0.25">
      <c r="A26" s="94">
        <v>4</v>
      </c>
      <c r="B26" s="25" t="s">
        <v>87</v>
      </c>
      <c r="C26" s="26" t="s">
        <v>5</v>
      </c>
      <c r="D26" s="27" t="s">
        <v>232</v>
      </c>
    </row>
    <row r="27" spans="1:4" x14ac:dyDescent="0.25">
      <c r="A27" s="95"/>
      <c r="B27" s="7" t="s">
        <v>59</v>
      </c>
      <c r="C27" s="5" t="s">
        <v>5</v>
      </c>
      <c r="D27" s="28" t="s">
        <v>239</v>
      </c>
    </row>
    <row r="28" spans="1:4" ht="30" x14ac:dyDescent="0.25">
      <c r="A28" s="95"/>
      <c r="B28" s="7" t="s">
        <v>88</v>
      </c>
      <c r="C28" s="5" t="s">
        <v>13</v>
      </c>
      <c r="D28" s="54" t="s">
        <v>275</v>
      </c>
    </row>
    <row r="29" spans="1:4" ht="31.5" x14ac:dyDescent="0.25">
      <c r="A29" s="95"/>
      <c r="B29" s="3" t="s">
        <v>175</v>
      </c>
      <c r="C29" s="5" t="s">
        <v>5</v>
      </c>
      <c r="D29" s="28"/>
    </row>
    <row r="30" spans="1:4" ht="31.5" x14ac:dyDescent="0.25">
      <c r="A30" s="95"/>
      <c r="B30" s="3" t="s">
        <v>176</v>
      </c>
      <c r="C30" s="5" t="s">
        <v>5</v>
      </c>
      <c r="D30" s="28" t="s">
        <v>17</v>
      </c>
    </row>
    <row r="31" spans="1:4" x14ac:dyDescent="0.25">
      <c r="A31" s="95"/>
      <c r="B31" s="3" t="s">
        <v>177</v>
      </c>
      <c r="C31" s="5" t="s">
        <v>5</v>
      </c>
      <c r="D31" s="28" t="s">
        <v>261</v>
      </c>
    </row>
    <row r="32" spans="1:4" ht="16.5" thickBot="1" x14ac:dyDescent="0.3">
      <c r="A32" s="96"/>
      <c r="B32" s="51" t="s">
        <v>89</v>
      </c>
      <c r="C32" s="30" t="s">
        <v>5</v>
      </c>
      <c r="D32" s="31" t="s">
        <v>264</v>
      </c>
    </row>
    <row r="33" spans="1:4" ht="31.5" x14ac:dyDescent="0.25">
      <c r="A33" s="94">
        <v>5</v>
      </c>
      <c r="B33" s="25" t="s">
        <v>87</v>
      </c>
      <c r="C33" s="26" t="s">
        <v>5</v>
      </c>
      <c r="D33" s="27" t="s">
        <v>233</v>
      </c>
    </row>
    <row r="34" spans="1:4" x14ac:dyDescent="0.25">
      <c r="A34" s="95"/>
      <c r="B34" s="7" t="s">
        <v>59</v>
      </c>
      <c r="C34" s="5" t="s">
        <v>5</v>
      </c>
      <c r="D34" s="28"/>
    </row>
    <row r="35" spans="1:4" ht="30" x14ac:dyDescent="0.25">
      <c r="A35" s="95"/>
      <c r="B35" s="7" t="s">
        <v>88</v>
      </c>
      <c r="C35" s="5" t="s">
        <v>13</v>
      </c>
      <c r="D35" s="54" t="s">
        <v>275</v>
      </c>
    </row>
    <row r="36" spans="1:4" ht="31.5" x14ac:dyDescent="0.25">
      <c r="A36" s="95"/>
      <c r="B36" s="3" t="s">
        <v>175</v>
      </c>
      <c r="C36" s="5" t="s">
        <v>5</v>
      </c>
      <c r="D36" s="28"/>
    </row>
    <row r="37" spans="1:4" ht="31.5" x14ac:dyDescent="0.25">
      <c r="A37" s="95"/>
      <c r="B37" s="3" t="s">
        <v>176</v>
      </c>
      <c r="C37" s="5" t="s">
        <v>5</v>
      </c>
      <c r="D37" s="28" t="s">
        <v>17</v>
      </c>
    </row>
    <row r="38" spans="1:4" x14ac:dyDescent="0.25">
      <c r="A38" s="95"/>
      <c r="B38" s="3" t="s">
        <v>177</v>
      </c>
      <c r="C38" s="5" t="s">
        <v>5</v>
      </c>
      <c r="D38" s="28" t="s">
        <v>244</v>
      </c>
    </row>
    <row r="39" spans="1:4" ht="16.5" thickBot="1" x14ac:dyDescent="0.3">
      <c r="A39" s="96"/>
      <c r="B39" s="51" t="s">
        <v>89</v>
      </c>
      <c r="C39" s="30" t="s">
        <v>5</v>
      </c>
      <c r="D39" s="31" t="s">
        <v>264</v>
      </c>
    </row>
    <row r="40" spans="1:4" ht="47.25" x14ac:dyDescent="0.25">
      <c r="A40" s="94">
        <v>6</v>
      </c>
      <c r="B40" s="25" t="s">
        <v>87</v>
      </c>
      <c r="C40" s="26" t="s">
        <v>5</v>
      </c>
      <c r="D40" s="27" t="s">
        <v>234</v>
      </c>
    </row>
    <row r="41" spans="1:4" x14ac:dyDescent="0.25">
      <c r="A41" s="95"/>
      <c r="B41" s="7" t="s">
        <v>59</v>
      </c>
      <c r="C41" s="5" t="s">
        <v>5</v>
      </c>
      <c r="D41" s="28" t="s">
        <v>240</v>
      </c>
    </row>
    <row r="42" spans="1:4" ht="30" x14ac:dyDescent="0.25">
      <c r="A42" s="95"/>
      <c r="B42" s="7" t="s">
        <v>88</v>
      </c>
      <c r="C42" s="5" t="s">
        <v>13</v>
      </c>
      <c r="D42" s="54" t="s">
        <v>275</v>
      </c>
    </row>
    <row r="43" spans="1:4" ht="31.5" x14ac:dyDescent="0.25">
      <c r="A43" s="95"/>
      <c r="B43" s="3" t="s">
        <v>175</v>
      </c>
      <c r="C43" s="5" t="s">
        <v>5</v>
      </c>
      <c r="D43" s="28"/>
    </row>
    <row r="44" spans="1:4" ht="31.5" x14ac:dyDescent="0.25">
      <c r="A44" s="95"/>
      <c r="B44" s="3" t="s">
        <v>176</v>
      </c>
      <c r="C44" s="5" t="s">
        <v>5</v>
      </c>
      <c r="D44" s="28" t="s">
        <v>17</v>
      </c>
    </row>
    <row r="45" spans="1:4" x14ac:dyDescent="0.25">
      <c r="A45" s="95"/>
      <c r="B45" s="3" t="s">
        <v>177</v>
      </c>
      <c r="C45" s="5" t="s">
        <v>5</v>
      </c>
      <c r="D45" s="28" t="s">
        <v>244</v>
      </c>
    </row>
    <row r="46" spans="1:4" ht="16.5" thickBot="1" x14ac:dyDescent="0.3">
      <c r="A46" s="96"/>
      <c r="B46" s="51" t="s">
        <v>89</v>
      </c>
      <c r="C46" s="30" t="s">
        <v>5</v>
      </c>
      <c r="D46" s="31" t="s">
        <v>264</v>
      </c>
    </row>
    <row r="47" spans="1:4" x14ac:dyDescent="0.25">
      <c r="A47" s="94">
        <v>7</v>
      </c>
      <c r="B47" s="25" t="s">
        <v>87</v>
      </c>
      <c r="C47" s="26" t="s">
        <v>5</v>
      </c>
      <c r="D47" s="27" t="s">
        <v>235</v>
      </c>
    </row>
    <row r="48" spans="1:4" x14ac:dyDescent="0.25">
      <c r="A48" s="95"/>
      <c r="B48" s="7" t="s">
        <v>59</v>
      </c>
      <c r="C48" s="5" t="s">
        <v>5</v>
      </c>
      <c r="D48" s="28" t="s">
        <v>241</v>
      </c>
    </row>
    <row r="49" spans="1:4" ht="30" x14ac:dyDescent="0.25">
      <c r="A49" s="95"/>
      <c r="B49" s="7" t="s">
        <v>88</v>
      </c>
      <c r="C49" s="5" t="s">
        <v>13</v>
      </c>
      <c r="D49" s="54" t="s">
        <v>275</v>
      </c>
    </row>
    <row r="50" spans="1:4" ht="31.5" x14ac:dyDescent="0.25">
      <c r="A50" s="95"/>
      <c r="B50" s="3" t="s">
        <v>175</v>
      </c>
      <c r="C50" s="5" t="s">
        <v>5</v>
      </c>
      <c r="D50" s="28"/>
    </row>
    <row r="51" spans="1:4" ht="31.5" x14ac:dyDescent="0.25">
      <c r="A51" s="95"/>
      <c r="B51" s="3" t="s">
        <v>176</v>
      </c>
      <c r="C51" s="5" t="s">
        <v>5</v>
      </c>
      <c r="D51" s="28" t="s">
        <v>17</v>
      </c>
    </row>
    <row r="52" spans="1:4" x14ac:dyDescent="0.25">
      <c r="A52" s="95"/>
      <c r="B52" s="3" t="s">
        <v>177</v>
      </c>
      <c r="C52" s="5" t="s">
        <v>5</v>
      </c>
      <c r="D52" s="28" t="s">
        <v>244</v>
      </c>
    </row>
    <row r="53" spans="1:4" ht="16.5" thickBot="1" x14ac:dyDescent="0.3">
      <c r="A53" s="96"/>
      <c r="B53" s="51" t="s">
        <v>89</v>
      </c>
      <c r="C53" s="30" t="s">
        <v>5</v>
      </c>
      <c r="D53" s="31" t="s">
        <v>264</v>
      </c>
    </row>
    <row r="54" spans="1:4" x14ac:dyDescent="0.25">
      <c r="A54" s="94">
        <v>8</v>
      </c>
      <c r="B54" s="25" t="s">
        <v>87</v>
      </c>
      <c r="C54" s="26" t="s">
        <v>5</v>
      </c>
      <c r="D54" s="27" t="s">
        <v>236</v>
      </c>
    </row>
    <row r="55" spans="1:4" x14ac:dyDescent="0.25">
      <c r="A55" s="95"/>
      <c r="B55" s="7" t="s">
        <v>59</v>
      </c>
      <c r="C55" s="5" t="s">
        <v>5</v>
      </c>
      <c r="D55" s="28" t="s">
        <v>239</v>
      </c>
    </row>
    <row r="56" spans="1:4" ht="30" x14ac:dyDescent="0.25">
      <c r="A56" s="95"/>
      <c r="B56" s="7" t="s">
        <v>88</v>
      </c>
      <c r="C56" s="5" t="s">
        <v>13</v>
      </c>
      <c r="D56" s="54" t="s">
        <v>275</v>
      </c>
    </row>
    <row r="57" spans="1:4" ht="31.5" x14ac:dyDescent="0.25">
      <c r="A57" s="95"/>
      <c r="B57" s="3" t="s">
        <v>175</v>
      </c>
      <c r="C57" s="5" t="s">
        <v>5</v>
      </c>
      <c r="D57" s="28"/>
    </row>
    <row r="58" spans="1:4" ht="31.5" x14ac:dyDescent="0.25">
      <c r="A58" s="95"/>
      <c r="B58" s="3" t="s">
        <v>176</v>
      </c>
      <c r="C58" s="5" t="s">
        <v>5</v>
      </c>
      <c r="D58" s="28" t="s">
        <v>17</v>
      </c>
    </row>
    <row r="59" spans="1:4" x14ac:dyDescent="0.25">
      <c r="A59" s="95"/>
      <c r="B59" s="3" t="s">
        <v>177</v>
      </c>
      <c r="C59" s="5" t="s">
        <v>5</v>
      </c>
      <c r="D59" s="28" t="s">
        <v>245</v>
      </c>
    </row>
    <row r="60" spans="1:4" ht="16.5" thickBot="1" x14ac:dyDescent="0.3">
      <c r="A60" s="96"/>
      <c r="B60" s="51" t="s">
        <v>89</v>
      </c>
      <c r="C60" s="30" t="s">
        <v>5</v>
      </c>
      <c r="D60" s="31" t="s">
        <v>264</v>
      </c>
    </row>
    <row r="61" spans="1:4" x14ac:dyDescent="0.25">
      <c r="A61" s="94">
        <v>9</v>
      </c>
      <c r="B61" s="25" t="s">
        <v>87</v>
      </c>
      <c r="C61" s="26" t="s">
        <v>5</v>
      </c>
      <c r="D61" s="27" t="s">
        <v>237</v>
      </c>
    </row>
    <row r="62" spans="1:4" x14ac:dyDescent="0.25">
      <c r="A62" s="95"/>
      <c r="B62" s="7" t="s">
        <v>59</v>
      </c>
      <c r="C62" s="5" t="s">
        <v>5</v>
      </c>
      <c r="D62" s="28" t="s">
        <v>242</v>
      </c>
    </row>
    <row r="63" spans="1:4" ht="30" x14ac:dyDescent="0.25">
      <c r="A63" s="95"/>
      <c r="B63" s="7" t="s">
        <v>88</v>
      </c>
      <c r="C63" s="5" t="s">
        <v>13</v>
      </c>
      <c r="D63" s="54" t="s">
        <v>275</v>
      </c>
    </row>
    <row r="64" spans="1:4" ht="31.5" x14ac:dyDescent="0.25">
      <c r="A64" s="95"/>
      <c r="B64" s="3" t="s">
        <v>175</v>
      </c>
      <c r="C64" s="5" t="s">
        <v>5</v>
      </c>
      <c r="D64" s="28"/>
    </row>
    <row r="65" spans="1:4" ht="31.5" x14ac:dyDescent="0.25">
      <c r="A65" s="95"/>
      <c r="B65" s="3" t="s">
        <v>176</v>
      </c>
      <c r="C65" s="5" t="s">
        <v>5</v>
      </c>
      <c r="D65" s="28" t="s">
        <v>17</v>
      </c>
    </row>
    <row r="66" spans="1:4" x14ac:dyDescent="0.25">
      <c r="A66" s="95"/>
      <c r="B66" s="3" t="s">
        <v>177</v>
      </c>
      <c r="C66" s="5" t="s">
        <v>5</v>
      </c>
      <c r="D66" s="28" t="s">
        <v>244</v>
      </c>
    </row>
    <row r="67" spans="1:4" ht="16.5" thickBot="1" x14ac:dyDescent="0.3">
      <c r="A67" s="96"/>
      <c r="B67" s="51" t="s">
        <v>89</v>
      </c>
      <c r="C67" s="30" t="s">
        <v>5</v>
      </c>
      <c r="D67" s="31" t="s">
        <v>264</v>
      </c>
    </row>
    <row r="68" spans="1:4" x14ac:dyDescent="0.25">
      <c r="A68" s="94">
        <v>10</v>
      </c>
      <c r="B68" s="25" t="s">
        <v>87</v>
      </c>
      <c r="C68" s="26" t="s">
        <v>5</v>
      </c>
      <c r="D68" s="27" t="s">
        <v>238</v>
      </c>
    </row>
    <row r="69" spans="1:4" x14ac:dyDescent="0.25">
      <c r="A69" s="95"/>
      <c r="B69" s="7" t="s">
        <v>59</v>
      </c>
      <c r="C69" s="5" t="s">
        <v>5</v>
      </c>
      <c r="D69" s="28" t="s">
        <v>243</v>
      </c>
    </row>
    <row r="70" spans="1:4" ht="30" x14ac:dyDescent="0.25">
      <c r="A70" s="95"/>
      <c r="B70" s="7" t="s">
        <v>88</v>
      </c>
      <c r="C70" s="5" t="s">
        <v>13</v>
      </c>
      <c r="D70" s="54" t="s">
        <v>275</v>
      </c>
    </row>
    <row r="71" spans="1:4" ht="31.5" x14ac:dyDescent="0.25">
      <c r="A71" s="95"/>
      <c r="B71" s="3" t="s">
        <v>175</v>
      </c>
      <c r="C71" s="5" t="s">
        <v>5</v>
      </c>
      <c r="D71" s="28"/>
    </row>
    <row r="72" spans="1:4" ht="31.5" x14ac:dyDescent="0.25">
      <c r="A72" s="95"/>
      <c r="B72" s="3" t="s">
        <v>176</v>
      </c>
      <c r="C72" s="5" t="s">
        <v>5</v>
      </c>
      <c r="D72" s="28" t="s">
        <v>17</v>
      </c>
    </row>
    <row r="73" spans="1:4" x14ac:dyDescent="0.25">
      <c r="A73" s="95"/>
      <c r="B73" s="3" t="s">
        <v>177</v>
      </c>
      <c r="C73" s="5" t="s">
        <v>5</v>
      </c>
      <c r="D73" s="28" t="s">
        <v>244</v>
      </c>
    </row>
    <row r="74" spans="1:4" ht="16.5" thickBot="1" x14ac:dyDescent="0.3">
      <c r="A74" s="96"/>
      <c r="B74" s="51" t="s">
        <v>89</v>
      </c>
      <c r="C74" s="30" t="s">
        <v>5</v>
      </c>
      <c r="D74" s="31" t="s">
        <v>264</v>
      </c>
    </row>
    <row r="75" spans="1:4" ht="17.25" customHeight="1" x14ac:dyDescent="0.25">
      <c r="A75" s="94">
        <v>11</v>
      </c>
      <c r="B75" s="25" t="s">
        <v>87</v>
      </c>
      <c r="C75" s="26" t="s">
        <v>5</v>
      </c>
      <c r="D75" s="27" t="s">
        <v>262</v>
      </c>
    </row>
    <row r="76" spans="1:4" x14ac:dyDescent="0.25">
      <c r="A76" s="95"/>
      <c r="B76" s="7" t="s">
        <v>59</v>
      </c>
      <c r="C76" s="5" t="s">
        <v>5</v>
      </c>
      <c r="D76" s="28"/>
    </row>
    <row r="77" spans="1:4" ht="30" x14ac:dyDescent="0.25">
      <c r="A77" s="95"/>
      <c r="B77" s="7" t="s">
        <v>88</v>
      </c>
      <c r="C77" s="5" t="s">
        <v>13</v>
      </c>
      <c r="D77" s="54" t="s">
        <v>275</v>
      </c>
    </row>
    <row r="78" spans="1:4" ht="31.5" x14ac:dyDescent="0.25">
      <c r="A78" s="95"/>
      <c r="B78" s="3" t="s">
        <v>175</v>
      </c>
      <c r="C78" s="5" t="s">
        <v>5</v>
      </c>
      <c r="D78" s="28"/>
    </row>
    <row r="79" spans="1:4" ht="31.5" x14ac:dyDescent="0.25">
      <c r="A79" s="95"/>
      <c r="B79" s="3" t="s">
        <v>176</v>
      </c>
      <c r="C79" s="5" t="s">
        <v>5</v>
      </c>
      <c r="D79" s="28" t="s">
        <v>17</v>
      </c>
    </row>
    <row r="80" spans="1:4" x14ac:dyDescent="0.25">
      <c r="A80" s="95"/>
      <c r="B80" s="3" t="s">
        <v>177</v>
      </c>
      <c r="C80" s="5" t="s">
        <v>5</v>
      </c>
      <c r="D80" s="28" t="s">
        <v>263</v>
      </c>
    </row>
    <row r="81" spans="1:4" ht="16.5" thickBot="1" x14ac:dyDescent="0.3">
      <c r="A81" s="96"/>
      <c r="B81" s="51" t="s">
        <v>89</v>
      </c>
      <c r="C81" s="30" t="s">
        <v>5</v>
      </c>
      <c r="D81" s="31" t="s">
        <v>264</v>
      </c>
    </row>
    <row r="82" spans="1:4" ht="31.5" x14ac:dyDescent="0.25">
      <c r="A82" s="94">
        <v>12</v>
      </c>
      <c r="B82" s="25" t="s">
        <v>87</v>
      </c>
      <c r="C82" s="26" t="s">
        <v>5</v>
      </c>
      <c r="D82" s="27" t="s">
        <v>265</v>
      </c>
    </row>
    <row r="83" spans="1:4" x14ac:dyDescent="0.25">
      <c r="A83" s="95"/>
      <c r="B83" s="7" t="s">
        <v>59</v>
      </c>
      <c r="C83" s="5" t="s">
        <v>5</v>
      </c>
      <c r="D83" s="28" t="s">
        <v>267</v>
      </c>
    </row>
    <row r="84" spans="1:4" x14ac:dyDescent="0.25">
      <c r="A84" s="95"/>
      <c r="B84" s="7" t="s">
        <v>88</v>
      </c>
      <c r="C84" s="5" t="s">
        <v>13</v>
      </c>
      <c r="D84" s="28">
        <v>600</v>
      </c>
    </row>
    <row r="85" spans="1:4" ht="31.5" x14ac:dyDescent="0.25">
      <c r="A85" s="95"/>
      <c r="B85" s="3" t="s">
        <v>175</v>
      </c>
      <c r="C85" s="5" t="s">
        <v>5</v>
      </c>
      <c r="D85" s="42">
        <v>41275</v>
      </c>
    </row>
    <row r="86" spans="1:4" ht="31.5" x14ac:dyDescent="0.25">
      <c r="A86" s="95"/>
      <c r="B86" s="3" t="s">
        <v>176</v>
      </c>
      <c r="C86" s="5" t="s">
        <v>5</v>
      </c>
      <c r="D86" s="28" t="s">
        <v>17</v>
      </c>
    </row>
    <row r="87" spans="1:4" x14ac:dyDescent="0.25">
      <c r="A87" s="95"/>
      <c r="B87" s="3" t="s">
        <v>177</v>
      </c>
      <c r="C87" s="5" t="s">
        <v>5</v>
      </c>
      <c r="D87" s="28" t="s">
        <v>266</v>
      </c>
    </row>
    <row r="88" spans="1:4" ht="16.5" thickBot="1" x14ac:dyDescent="0.3">
      <c r="A88" s="96"/>
      <c r="B88" s="51" t="s">
        <v>89</v>
      </c>
      <c r="C88" s="30" t="s">
        <v>5</v>
      </c>
      <c r="D88" s="31" t="s">
        <v>264</v>
      </c>
    </row>
    <row r="89" spans="1:4" x14ac:dyDescent="0.25">
      <c r="A89" s="99">
        <v>13</v>
      </c>
      <c r="B89" s="25" t="s">
        <v>87</v>
      </c>
      <c r="C89" s="26" t="s">
        <v>5</v>
      </c>
      <c r="D89" s="27" t="s">
        <v>277</v>
      </c>
    </row>
    <row r="90" spans="1:4" x14ac:dyDescent="0.25">
      <c r="A90" s="100"/>
      <c r="B90" s="7" t="s">
        <v>59</v>
      </c>
      <c r="C90" s="5" t="s">
        <v>5</v>
      </c>
      <c r="D90" s="28" t="s">
        <v>267</v>
      </c>
    </row>
    <row r="91" spans="1:4" x14ac:dyDescent="0.25">
      <c r="A91" s="100"/>
      <c r="B91" s="7" t="s">
        <v>88</v>
      </c>
      <c r="C91" s="5" t="s">
        <v>13</v>
      </c>
      <c r="D91" s="28">
        <v>5300</v>
      </c>
    </row>
    <row r="92" spans="1:4" ht="31.5" x14ac:dyDescent="0.25">
      <c r="A92" s="100"/>
      <c r="B92" s="3" t="s">
        <v>175</v>
      </c>
      <c r="C92" s="5" t="s">
        <v>5</v>
      </c>
      <c r="D92" s="42">
        <v>41275</v>
      </c>
    </row>
    <row r="93" spans="1:4" ht="31.5" x14ac:dyDescent="0.25">
      <c r="A93" s="100"/>
      <c r="B93" s="3" t="s">
        <v>176</v>
      </c>
      <c r="C93" s="5" t="s">
        <v>5</v>
      </c>
      <c r="D93" s="28" t="s">
        <v>17</v>
      </c>
    </row>
    <row r="94" spans="1:4" x14ac:dyDescent="0.25">
      <c r="A94" s="100"/>
      <c r="B94" s="3" t="s">
        <v>177</v>
      </c>
      <c r="C94" s="5" t="s">
        <v>5</v>
      </c>
      <c r="D94" s="28" t="s">
        <v>244</v>
      </c>
    </row>
    <row r="95" spans="1:4" ht="16.5" thickBot="1" x14ac:dyDescent="0.3">
      <c r="A95" s="101"/>
      <c r="B95" s="51" t="s">
        <v>89</v>
      </c>
      <c r="C95" s="30" t="s">
        <v>5</v>
      </c>
      <c r="D95" s="31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0" t="s">
        <v>100</v>
      </c>
      <c r="B1" s="90"/>
      <c r="C1" s="90"/>
      <c r="D1" s="90"/>
    </row>
    <row r="2" spans="1:4" ht="26.25" x14ac:dyDescent="0.4">
      <c r="B2" s="105" t="s">
        <v>367</v>
      </c>
      <c r="C2" s="105"/>
      <c r="D2" s="105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43800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296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250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2" t="s">
        <v>99</v>
      </c>
      <c r="B15" s="103"/>
      <c r="C15" s="103"/>
      <c r="D15" s="104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297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251</v>
      </c>
    </row>
    <row r="19" spans="1:4" ht="31.5" x14ac:dyDescent="0.25">
      <c r="A19" s="40"/>
      <c r="B19" s="7" t="s">
        <v>92</v>
      </c>
      <c r="C19" s="5" t="s">
        <v>5</v>
      </c>
      <c r="D19" s="28" t="s">
        <v>247</v>
      </c>
    </row>
    <row r="20" spans="1:4" x14ac:dyDescent="0.25">
      <c r="A20" s="40"/>
      <c r="B20" s="3" t="s">
        <v>59</v>
      </c>
      <c r="C20" s="5" t="s">
        <v>5</v>
      </c>
      <c r="D20" s="28" t="s">
        <v>241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259</v>
      </c>
    </row>
    <row r="23" spans="1:4" ht="31.5" x14ac:dyDescent="0.25">
      <c r="A23" s="40"/>
      <c r="B23" s="3" t="s">
        <v>95</v>
      </c>
      <c r="C23" s="5" t="s">
        <v>5</v>
      </c>
      <c r="D23" s="41" t="s">
        <v>253</v>
      </c>
    </row>
    <row r="24" spans="1:4" ht="63" x14ac:dyDescent="0.25">
      <c r="A24" s="40"/>
      <c r="B24" s="3" t="s">
        <v>96</v>
      </c>
      <c r="C24" s="5" t="s">
        <v>5</v>
      </c>
      <c r="D24" s="28" t="s">
        <v>298</v>
      </c>
    </row>
    <row r="25" spans="1:4" x14ac:dyDescent="0.25">
      <c r="A25" s="40"/>
      <c r="B25" s="7" t="s">
        <v>97</v>
      </c>
      <c r="C25" s="5" t="s">
        <v>5</v>
      </c>
      <c r="D25" s="42" t="s">
        <v>299</v>
      </c>
    </row>
    <row r="26" spans="1:4" ht="31.5" x14ac:dyDescent="0.25">
      <c r="A26" s="40"/>
      <c r="B26" s="53" t="s">
        <v>178</v>
      </c>
      <c r="C26" s="5" t="s">
        <v>5</v>
      </c>
      <c r="D26" s="28" t="s">
        <v>268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2" t="s">
        <v>99</v>
      </c>
      <c r="B28" s="103"/>
      <c r="C28" s="103"/>
      <c r="D28" s="104"/>
    </row>
    <row r="29" spans="1:4" ht="79.5" thickBot="1" x14ac:dyDescent="0.3">
      <c r="A29" s="43"/>
      <c r="B29" s="44" t="s">
        <v>99</v>
      </c>
      <c r="C29" s="30" t="s">
        <v>5</v>
      </c>
      <c r="D29" s="31" t="s">
        <v>297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254</v>
      </c>
    </row>
    <row r="32" spans="1:4" ht="31.5" x14ac:dyDescent="0.25">
      <c r="A32" s="40"/>
      <c r="B32" s="7" t="s">
        <v>92</v>
      </c>
      <c r="C32" s="5" t="s">
        <v>5</v>
      </c>
      <c r="D32" s="28" t="s">
        <v>247</v>
      </c>
    </row>
    <row r="33" spans="1:4" x14ac:dyDescent="0.25">
      <c r="A33" s="40"/>
      <c r="B33" s="3" t="s">
        <v>59</v>
      </c>
      <c r="C33" s="5" t="s">
        <v>5</v>
      </c>
      <c r="D33" s="28" t="s">
        <v>255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259</v>
      </c>
    </row>
    <row r="36" spans="1:4" ht="31.5" x14ac:dyDescent="0.25">
      <c r="A36" s="40"/>
      <c r="B36" s="3" t="s">
        <v>95</v>
      </c>
      <c r="C36" s="5" t="s">
        <v>5</v>
      </c>
      <c r="D36" s="41" t="s">
        <v>253</v>
      </c>
    </row>
    <row r="37" spans="1:4" ht="63" x14ac:dyDescent="0.25">
      <c r="A37" s="40"/>
      <c r="B37" s="3" t="s">
        <v>96</v>
      </c>
      <c r="C37" s="5" t="s">
        <v>5</v>
      </c>
      <c r="D37" s="28" t="s">
        <v>300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3" t="s">
        <v>178</v>
      </c>
      <c r="C39" s="5" t="s">
        <v>5</v>
      </c>
      <c r="D39" s="28">
        <v>2.7E-2</v>
      </c>
    </row>
    <row r="40" spans="1:4" ht="31.5" x14ac:dyDescent="0.25">
      <c r="A40" s="40"/>
      <c r="B40" s="53" t="s">
        <v>179</v>
      </c>
      <c r="C40" s="5" t="s">
        <v>5</v>
      </c>
      <c r="D40" s="61">
        <v>2.8000000000000001E-2</v>
      </c>
    </row>
    <row r="41" spans="1:4" ht="15.75" customHeight="1" x14ac:dyDescent="0.25">
      <c r="A41" s="102" t="s">
        <v>99</v>
      </c>
      <c r="B41" s="103"/>
      <c r="C41" s="103"/>
      <c r="D41" s="104"/>
    </row>
    <row r="42" spans="1:4" ht="79.5" thickBot="1" x14ac:dyDescent="0.3">
      <c r="A42" s="43"/>
      <c r="B42" s="44" t="s">
        <v>99</v>
      </c>
      <c r="C42" s="30" t="s">
        <v>5</v>
      </c>
      <c r="D42" s="31" t="s">
        <v>297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256</v>
      </c>
    </row>
    <row r="45" spans="1:4" ht="31.5" x14ac:dyDescent="0.25">
      <c r="A45" s="40"/>
      <c r="B45" s="7" t="s">
        <v>92</v>
      </c>
      <c r="C45" s="5" t="s">
        <v>5</v>
      </c>
      <c r="D45" s="28" t="s">
        <v>247</v>
      </c>
    </row>
    <row r="46" spans="1:4" x14ac:dyDescent="0.25">
      <c r="A46" s="40"/>
      <c r="B46" s="3" t="s">
        <v>59</v>
      </c>
      <c r="C46" s="5" t="s">
        <v>5</v>
      </c>
      <c r="D46" s="28" t="s">
        <v>241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248</v>
      </c>
    </row>
    <row r="49" spans="1:4" ht="31.5" x14ac:dyDescent="0.25">
      <c r="A49" s="40"/>
      <c r="B49" s="3" t="s">
        <v>95</v>
      </c>
      <c r="C49" s="5" t="s">
        <v>5</v>
      </c>
      <c r="D49" s="41" t="s">
        <v>249</v>
      </c>
    </row>
    <row r="50" spans="1:4" ht="78.75" x14ac:dyDescent="0.25">
      <c r="A50" s="40"/>
      <c r="B50" s="3" t="s">
        <v>96</v>
      </c>
      <c r="C50" s="5" t="s">
        <v>5</v>
      </c>
      <c r="D50" s="28" t="s">
        <v>301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3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2" t="s">
        <v>99</v>
      </c>
      <c r="B54" s="103"/>
      <c r="C54" s="103"/>
      <c r="D54" s="104"/>
    </row>
    <row r="55" spans="1:4" ht="79.5" thickBot="1" x14ac:dyDescent="0.3">
      <c r="A55" s="43"/>
      <c r="B55" s="44" t="s">
        <v>99</v>
      </c>
      <c r="C55" s="30" t="s">
        <v>5</v>
      </c>
      <c r="D55" s="31" t="s">
        <v>297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299</v>
      </c>
    </row>
    <row r="57" spans="1:4" x14ac:dyDescent="0.25">
      <c r="A57" s="40"/>
      <c r="B57" s="7" t="s">
        <v>91</v>
      </c>
      <c r="C57" s="5" t="s">
        <v>5</v>
      </c>
      <c r="D57" s="28" t="s">
        <v>257</v>
      </c>
    </row>
    <row r="58" spans="1:4" ht="31.5" x14ac:dyDescent="0.25">
      <c r="A58" s="40"/>
      <c r="B58" s="7" t="s">
        <v>92</v>
      </c>
      <c r="C58" s="5" t="s">
        <v>5</v>
      </c>
      <c r="D58" s="28" t="s">
        <v>247</v>
      </c>
    </row>
    <row r="59" spans="1:4" x14ac:dyDescent="0.25">
      <c r="A59" s="40"/>
      <c r="B59" s="3" t="s">
        <v>59</v>
      </c>
      <c r="C59" s="5" t="s">
        <v>5</v>
      </c>
      <c r="D59" s="28" t="s">
        <v>258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252</v>
      </c>
    </row>
    <row r="62" spans="1:4" ht="31.5" x14ac:dyDescent="0.25">
      <c r="A62" s="40"/>
      <c r="B62" s="3" t="s">
        <v>95</v>
      </c>
      <c r="C62" s="5" t="s">
        <v>5</v>
      </c>
      <c r="D62" s="41" t="s">
        <v>249</v>
      </c>
    </row>
    <row r="63" spans="1:4" ht="63" x14ac:dyDescent="0.25">
      <c r="A63" s="40"/>
      <c r="B63" s="3" t="s">
        <v>96</v>
      </c>
      <c r="C63" s="5" t="s">
        <v>5</v>
      </c>
      <c r="D63" s="28" t="s">
        <v>302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292</v>
      </c>
    </row>
    <row r="66" spans="1:4" ht="76.5" x14ac:dyDescent="0.25">
      <c r="A66" s="40"/>
      <c r="B66" s="7" t="s">
        <v>179</v>
      </c>
      <c r="C66" s="5" t="s">
        <v>5</v>
      </c>
      <c r="D66" s="61" t="s">
        <v>293</v>
      </c>
    </row>
    <row r="67" spans="1:4" ht="15.75" customHeight="1" x14ac:dyDescent="0.25">
      <c r="A67" s="102" t="s">
        <v>99</v>
      </c>
      <c r="B67" s="103"/>
      <c r="C67" s="103"/>
      <c r="D67" s="104"/>
    </row>
    <row r="68" spans="1:4" ht="79.5" thickBot="1" x14ac:dyDescent="0.3">
      <c r="A68" s="43"/>
      <c r="B68" s="44" t="s">
        <v>99</v>
      </c>
      <c r="C68" s="30" t="s">
        <v>5</v>
      </c>
      <c r="D68" s="31" t="s">
        <v>297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I8" sqref="I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7" t="s">
        <v>104</v>
      </c>
      <c r="B1" s="107"/>
      <c r="C1" s="107"/>
      <c r="D1" s="107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9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6" t="s">
        <v>183</v>
      </c>
      <c r="B8" s="106"/>
      <c r="C8" s="106"/>
      <c r="D8" s="106"/>
    </row>
    <row r="9" spans="1:4" s="6" customFormat="1" ht="37.5" customHeight="1" x14ac:dyDescent="0.25">
      <c r="A9" s="94">
        <v>1</v>
      </c>
      <c r="B9" s="56" t="s">
        <v>184</v>
      </c>
      <c r="C9" s="26" t="s">
        <v>5</v>
      </c>
      <c r="D9" s="27" t="s">
        <v>270</v>
      </c>
    </row>
    <row r="10" spans="1:4" s="6" customFormat="1" ht="20.100000000000001" customHeight="1" x14ac:dyDescent="0.25">
      <c r="A10" s="95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5"/>
      <c r="B11" s="7" t="s">
        <v>101</v>
      </c>
      <c r="C11" s="5" t="s">
        <v>5</v>
      </c>
      <c r="D11" s="28" t="s">
        <v>271</v>
      </c>
    </row>
    <row r="12" spans="1:4" s="6" customFormat="1" ht="20.100000000000001" customHeight="1" x14ac:dyDescent="0.25">
      <c r="A12" s="95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6"/>
      <c r="B13" s="44" t="s">
        <v>103</v>
      </c>
      <c r="C13" s="30" t="s">
        <v>13</v>
      </c>
      <c r="D13" s="31">
        <v>400</v>
      </c>
    </row>
    <row r="14" spans="1:4" x14ac:dyDescent="0.25">
      <c r="A14" s="94">
        <v>2</v>
      </c>
      <c r="B14" s="56" t="s">
        <v>184</v>
      </c>
      <c r="C14" s="26" t="s">
        <v>5</v>
      </c>
      <c r="D14" s="27" t="s">
        <v>273</v>
      </c>
    </row>
    <row r="15" spans="1:4" x14ac:dyDescent="0.25">
      <c r="A15" s="95"/>
      <c r="B15" s="7" t="s">
        <v>185</v>
      </c>
      <c r="C15" s="5" t="s">
        <v>5</v>
      </c>
      <c r="D15" s="28">
        <v>3812125898</v>
      </c>
    </row>
    <row r="16" spans="1:4" x14ac:dyDescent="0.25">
      <c r="A16" s="95"/>
      <c r="B16" s="7" t="s">
        <v>101</v>
      </c>
      <c r="C16" s="5" t="s">
        <v>5</v>
      </c>
      <c r="D16" s="28" t="s">
        <v>274</v>
      </c>
    </row>
    <row r="17" spans="1:4" x14ac:dyDescent="0.25">
      <c r="A17" s="95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6"/>
      <c r="B18" s="44" t="s">
        <v>103</v>
      </c>
      <c r="C18" s="30" t="s">
        <v>13</v>
      </c>
      <c r="D18" s="31">
        <v>400</v>
      </c>
    </row>
    <row r="19" spans="1:4" ht="31.5" x14ac:dyDescent="0.25">
      <c r="A19" s="94">
        <v>3</v>
      </c>
      <c r="B19" s="56" t="s">
        <v>184</v>
      </c>
      <c r="C19" s="26" t="s">
        <v>5</v>
      </c>
      <c r="D19" s="27" t="s">
        <v>285</v>
      </c>
    </row>
    <row r="20" spans="1:4" x14ac:dyDescent="0.25">
      <c r="A20" s="95"/>
      <c r="B20" s="7" t="s">
        <v>185</v>
      </c>
      <c r="C20" s="5" t="s">
        <v>5</v>
      </c>
      <c r="D20" s="28">
        <v>3849011544</v>
      </c>
    </row>
    <row r="21" spans="1:4" x14ac:dyDescent="0.25">
      <c r="A21" s="95"/>
      <c r="B21" s="7" t="s">
        <v>101</v>
      </c>
      <c r="C21" s="5" t="s">
        <v>5</v>
      </c>
      <c r="D21" s="28" t="s">
        <v>286</v>
      </c>
    </row>
    <row r="22" spans="1:4" x14ac:dyDescent="0.25">
      <c r="A22" s="95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96"/>
      <c r="B23" s="44" t="s">
        <v>103</v>
      </c>
      <c r="C23" s="30" t="s">
        <v>13</v>
      </c>
      <c r="D23" s="31">
        <v>400</v>
      </c>
    </row>
    <row r="24" spans="1:4" x14ac:dyDescent="0.25">
      <c r="A24" s="94">
        <v>4</v>
      </c>
      <c r="B24" s="56" t="s">
        <v>184</v>
      </c>
      <c r="C24" s="26" t="s">
        <v>5</v>
      </c>
      <c r="D24" s="27" t="s">
        <v>287</v>
      </c>
    </row>
    <row r="25" spans="1:4" x14ac:dyDescent="0.25">
      <c r="A25" s="95"/>
      <c r="B25" s="7" t="s">
        <v>185</v>
      </c>
      <c r="C25" s="5" t="s">
        <v>5</v>
      </c>
      <c r="D25" s="28">
        <v>7713076301</v>
      </c>
    </row>
    <row r="26" spans="1:4" x14ac:dyDescent="0.25">
      <c r="A26" s="95"/>
      <c r="B26" s="7" t="s">
        <v>101</v>
      </c>
      <c r="C26" s="5" t="s">
        <v>5</v>
      </c>
      <c r="D26" s="28" t="s">
        <v>288</v>
      </c>
    </row>
    <row r="27" spans="1:4" x14ac:dyDescent="0.25">
      <c r="A27" s="95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96"/>
      <c r="B28" s="44" t="s">
        <v>103</v>
      </c>
      <c r="C28" s="30" t="s">
        <v>13</v>
      </c>
      <c r="D28" s="31">
        <v>400</v>
      </c>
    </row>
    <row r="29" spans="1:4" x14ac:dyDescent="0.25">
      <c r="A29" s="94">
        <v>5</v>
      </c>
      <c r="B29" s="56" t="s">
        <v>184</v>
      </c>
      <c r="C29" s="26" t="s">
        <v>5</v>
      </c>
      <c r="D29" s="27" t="s">
        <v>289</v>
      </c>
    </row>
    <row r="30" spans="1:4" x14ac:dyDescent="0.25">
      <c r="A30" s="95"/>
      <c r="B30" s="7" t="s">
        <v>185</v>
      </c>
      <c r="C30" s="5" t="s">
        <v>5</v>
      </c>
      <c r="D30" s="28">
        <v>3849011544</v>
      </c>
    </row>
    <row r="31" spans="1:4" x14ac:dyDescent="0.25">
      <c r="A31" s="95"/>
      <c r="B31" s="7" t="s">
        <v>101</v>
      </c>
      <c r="C31" s="5" t="s">
        <v>5</v>
      </c>
      <c r="D31" s="28" t="s">
        <v>290</v>
      </c>
    </row>
    <row r="32" spans="1:4" x14ac:dyDescent="0.25">
      <c r="A32" s="95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96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F5" sqref="F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2" t="s">
        <v>109</v>
      </c>
      <c r="B1" s="92"/>
      <c r="C1" s="92"/>
      <c r="D1" s="92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9">
        <v>43555</v>
      </c>
    </row>
    <row r="5" spans="1:4" ht="20.100000000000001" customHeight="1" x14ac:dyDescent="0.25">
      <c r="A5" s="93" t="s">
        <v>105</v>
      </c>
      <c r="B5" s="93"/>
      <c r="C5" s="93"/>
      <c r="D5" s="93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8" t="s">
        <v>260</v>
      </c>
      <c r="C10" s="108"/>
      <c r="D10" s="10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I6" sqref="I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2" t="s">
        <v>112</v>
      </c>
      <c r="B1" s="92"/>
      <c r="C1" s="92"/>
      <c r="D1" s="92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9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291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0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3"/>
  <sheetViews>
    <sheetView tabSelected="1" zoomScale="115" zoomScaleNormal="115" workbookViewId="0">
      <selection activeCell="A6" sqref="A6:E6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14" style="1" customWidth="1"/>
    <col min="4" max="5" width="11.5703125" style="1" customWidth="1"/>
    <col min="6" max="16384" width="9.140625" style="1"/>
  </cols>
  <sheetData>
    <row r="1" spans="1:5" ht="15.75" customHeight="1" x14ac:dyDescent="0.25">
      <c r="A1" s="1" t="s">
        <v>272</v>
      </c>
      <c r="C1" s="131" t="s">
        <v>397</v>
      </c>
      <c r="D1" s="131"/>
      <c r="E1" s="131"/>
    </row>
    <row r="2" spans="1:5" ht="18.75" x14ac:dyDescent="0.3">
      <c r="B2" s="62" t="s">
        <v>398</v>
      </c>
      <c r="C2" s="131"/>
      <c r="D2" s="131"/>
      <c r="E2" s="131"/>
    </row>
    <row r="3" spans="1:5" ht="18.75" x14ac:dyDescent="0.3">
      <c r="B3" s="63" t="s">
        <v>399</v>
      </c>
      <c r="C3" s="131"/>
      <c r="D3" s="131"/>
      <c r="E3" s="131"/>
    </row>
    <row r="4" spans="1:5" ht="22.5" customHeight="1" x14ac:dyDescent="0.25">
      <c r="C4" s="131"/>
      <c r="D4" s="131"/>
      <c r="E4" s="131"/>
    </row>
    <row r="5" spans="1:5" ht="18.75" x14ac:dyDescent="0.25">
      <c r="D5" s="64"/>
      <c r="E5" s="64"/>
    </row>
    <row r="6" spans="1:5" ht="61.5" customHeight="1" x14ac:dyDescent="0.25">
      <c r="A6" s="109" t="s">
        <v>368</v>
      </c>
      <c r="B6" s="109"/>
      <c r="C6" s="109"/>
      <c r="D6" s="109"/>
      <c r="E6" s="109"/>
    </row>
    <row r="8" spans="1:5" x14ac:dyDescent="0.25">
      <c r="A8" s="10" t="s">
        <v>0</v>
      </c>
      <c r="B8" s="67" t="s">
        <v>1</v>
      </c>
      <c r="C8" s="10" t="s">
        <v>2</v>
      </c>
      <c r="D8" s="10" t="s">
        <v>3</v>
      </c>
      <c r="E8" s="6"/>
    </row>
    <row r="9" spans="1:5" ht="15.75" customHeight="1" x14ac:dyDescent="0.25">
      <c r="A9" s="4" t="s">
        <v>8</v>
      </c>
      <c r="B9" s="17" t="s">
        <v>4</v>
      </c>
      <c r="C9" s="5" t="s">
        <v>5</v>
      </c>
      <c r="D9" s="48">
        <v>43879</v>
      </c>
      <c r="E9" s="6"/>
    </row>
    <row r="10" spans="1:5" ht="12.75" customHeight="1" x14ac:dyDescent="0.25">
      <c r="A10" s="4" t="s">
        <v>9</v>
      </c>
      <c r="B10" s="17" t="s">
        <v>113</v>
      </c>
      <c r="C10" s="5" t="s">
        <v>5</v>
      </c>
      <c r="D10" s="48">
        <v>43466</v>
      </c>
      <c r="E10" s="6"/>
    </row>
    <row r="11" spans="1:5" ht="14.25" customHeight="1" x14ac:dyDescent="0.25">
      <c r="A11" s="4" t="s">
        <v>10</v>
      </c>
      <c r="B11" s="17" t="s">
        <v>114</v>
      </c>
      <c r="C11" s="5" t="s">
        <v>5</v>
      </c>
      <c r="D11" s="48">
        <v>43830</v>
      </c>
      <c r="E11" s="6"/>
    </row>
    <row r="12" spans="1:5" ht="39.75" customHeight="1" x14ac:dyDescent="0.25">
      <c r="A12" s="110" t="s">
        <v>186</v>
      </c>
      <c r="B12" s="111"/>
      <c r="C12" s="111"/>
      <c r="D12" s="112"/>
      <c r="E12" s="6"/>
    </row>
    <row r="13" spans="1:5" ht="31.5" x14ac:dyDescent="0.25">
      <c r="A13" s="4">
        <v>4</v>
      </c>
      <c r="B13" s="18" t="s">
        <v>115</v>
      </c>
      <c r="C13" s="5" t="s">
        <v>13</v>
      </c>
      <c r="D13" s="58"/>
      <c r="E13" s="6"/>
    </row>
    <row r="14" spans="1:5" x14ac:dyDescent="0.25">
      <c r="A14" s="4">
        <v>5</v>
      </c>
      <c r="B14" s="9" t="s">
        <v>125</v>
      </c>
      <c r="C14" s="5" t="s">
        <v>13</v>
      </c>
      <c r="D14" s="5">
        <v>0</v>
      </c>
      <c r="E14" s="6"/>
    </row>
    <row r="15" spans="1:5" x14ac:dyDescent="0.25">
      <c r="A15" s="4">
        <v>6</v>
      </c>
      <c r="B15" s="9" t="s">
        <v>126</v>
      </c>
      <c r="C15" s="5" t="s">
        <v>13</v>
      </c>
      <c r="D15" s="49">
        <f>[1]TDSheet!$B$26+[1]TDSheet!$F$26</f>
        <v>436815.32</v>
      </c>
      <c r="E15" s="6"/>
    </row>
    <row r="16" spans="1:5" ht="31.5" x14ac:dyDescent="0.25">
      <c r="A16" s="4">
        <v>7</v>
      </c>
      <c r="B16" s="18" t="s">
        <v>187</v>
      </c>
      <c r="C16" s="5" t="s">
        <v>13</v>
      </c>
      <c r="D16" s="49">
        <f>D17+D18</f>
        <v>1497642.7200000002</v>
      </c>
      <c r="E16" s="6"/>
    </row>
    <row r="17" spans="1:5" x14ac:dyDescent="0.25">
      <c r="A17" s="4">
        <v>8</v>
      </c>
      <c r="B17" s="9" t="s">
        <v>127</v>
      </c>
      <c r="C17" s="5" t="s">
        <v>13</v>
      </c>
      <c r="D17" s="65">
        <f>[1]TDSheet!$C$26</f>
        <v>1170147.3600000001</v>
      </c>
      <c r="E17" s="6"/>
    </row>
    <row r="18" spans="1:5" x14ac:dyDescent="0.25">
      <c r="A18" s="4">
        <v>9</v>
      </c>
      <c r="B18" s="9" t="s">
        <v>128</v>
      </c>
      <c r="C18" s="5" t="s">
        <v>13</v>
      </c>
      <c r="D18" s="65">
        <f>[1]TDSheet!$G$26</f>
        <v>327495.36</v>
      </c>
      <c r="E18" s="6"/>
    </row>
    <row r="19" spans="1:5" x14ac:dyDescent="0.25">
      <c r="A19" s="4">
        <v>10</v>
      </c>
      <c r="B19" s="18" t="s">
        <v>116</v>
      </c>
      <c r="C19" s="5" t="s">
        <v>13</v>
      </c>
      <c r="D19" s="49">
        <f>D20+D23+D24+D25</f>
        <v>1408473.9500000002</v>
      </c>
      <c r="E19" s="6"/>
    </row>
    <row r="20" spans="1:5" x14ac:dyDescent="0.25">
      <c r="A20" s="4">
        <v>11</v>
      </c>
      <c r="B20" s="9" t="s">
        <v>188</v>
      </c>
      <c r="C20" s="5" t="s">
        <v>13</v>
      </c>
      <c r="D20" s="49">
        <f>D21+D22</f>
        <v>1408473.9500000002</v>
      </c>
      <c r="E20" s="87"/>
    </row>
    <row r="21" spans="1:5" x14ac:dyDescent="0.25">
      <c r="A21" s="4">
        <v>12</v>
      </c>
      <c r="B21" s="9" t="s">
        <v>127</v>
      </c>
      <c r="C21" s="5"/>
      <c r="D21" s="66">
        <f>[1]TDSheet!$D$26</f>
        <v>1101171.81</v>
      </c>
      <c r="E21" s="6"/>
    </row>
    <row r="22" spans="1:5" x14ac:dyDescent="0.25">
      <c r="A22" s="4">
        <v>13</v>
      </c>
      <c r="B22" s="9" t="s">
        <v>128</v>
      </c>
      <c r="C22" s="5"/>
      <c r="D22" s="66">
        <f>[1]TDSheet!$H$26</f>
        <v>307302.14</v>
      </c>
      <c r="E22" s="6"/>
    </row>
    <row r="23" spans="1:5" x14ac:dyDescent="0.25">
      <c r="A23" s="4">
        <v>14</v>
      </c>
      <c r="B23" s="9" t="s">
        <v>189</v>
      </c>
      <c r="C23" s="5" t="s">
        <v>13</v>
      </c>
      <c r="D23" s="5">
        <v>0</v>
      </c>
      <c r="E23" s="6"/>
    </row>
    <row r="24" spans="1:5" x14ac:dyDescent="0.25">
      <c r="A24" s="4">
        <v>15</v>
      </c>
      <c r="B24" s="9" t="s">
        <v>129</v>
      </c>
      <c r="C24" s="5" t="s">
        <v>13</v>
      </c>
      <c r="D24" s="5">
        <v>0</v>
      </c>
      <c r="E24" s="6"/>
    </row>
    <row r="25" spans="1:5" ht="31.5" x14ac:dyDescent="0.25">
      <c r="A25" s="4">
        <v>16</v>
      </c>
      <c r="B25" s="9" t="s">
        <v>130</v>
      </c>
      <c r="C25" s="5" t="s">
        <v>13</v>
      </c>
      <c r="D25" s="5">
        <v>0</v>
      </c>
      <c r="E25" s="6"/>
    </row>
    <row r="26" spans="1:5" x14ac:dyDescent="0.25">
      <c r="A26" s="4">
        <v>17</v>
      </c>
      <c r="B26" s="9" t="s">
        <v>131</v>
      </c>
      <c r="C26" s="5" t="s">
        <v>13</v>
      </c>
      <c r="D26" s="5">
        <v>0</v>
      </c>
      <c r="E26" s="6"/>
    </row>
    <row r="27" spans="1:5" x14ac:dyDescent="0.25">
      <c r="A27" s="4">
        <v>18</v>
      </c>
      <c r="B27" s="18" t="s">
        <v>117</v>
      </c>
      <c r="C27" s="5" t="s">
        <v>13</v>
      </c>
      <c r="D27" s="49">
        <f>D19-D30</f>
        <v>882639.53000000026</v>
      </c>
      <c r="E27" s="6"/>
    </row>
    <row r="28" spans="1:5" ht="31.5" x14ac:dyDescent="0.25">
      <c r="A28" s="4">
        <v>19</v>
      </c>
      <c r="B28" s="18" t="s">
        <v>118</v>
      </c>
      <c r="C28" s="5" t="s">
        <v>13</v>
      </c>
      <c r="D28" s="49"/>
      <c r="E28" s="6"/>
    </row>
    <row r="29" spans="1:5" x14ac:dyDescent="0.25">
      <c r="A29" s="4">
        <v>20</v>
      </c>
      <c r="B29" s="9" t="s">
        <v>123</v>
      </c>
      <c r="C29" s="5" t="s">
        <v>13</v>
      </c>
      <c r="D29" s="5">
        <v>0</v>
      </c>
      <c r="E29" s="6"/>
    </row>
    <row r="30" spans="1:5" x14ac:dyDescent="0.25">
      <c r="A30" s="4">
        <v>21</v>
      </c>
      <c r="B30" s="9" t="s">
        <v>124</v>
      </c>
      <c r="C30" s="5" t="s">
        <v>13</v>
      </c>
      <c r="D30" s="49">
        <f>[1]TDSheet!$E$26+[1]TDSheet!$I$26</f>
        <v>525834.41999999993</v>
      </c>
      <c r="E30" s="6"/>
    </row>
    <row r="31" spans="1:5" ht="47.25" customHeight="1" x14ac:dyDescent="0.25">
      <c r="A31" s="113" t="s">
        <v>303</v>
      </c>
      <c r="B31" s="113"/>
      <c r="C31" s="113"/>
      <c r="D31" s="113"/>
      <c r="E31" s="6"/>
    </row>
    <row r="32" spans="1:5" ht="78.75" x14ac:dyDescent="0.25">
      <c r="A32" s="8">
        <v>22</v>
      </c>
      <c r="B32" s="8" t="s">
        <v>304</v>
      </c>
      <c r="C32" s="8" t="s">
        <v>305</v>
      </c>
      <c r="D32" s="8" t="s">
        <v>306</v>
      </c>
      <c r="E32" s="6"/>
    </row>
    <row r="33" spans="1:5" x14ac:dyDescent="0.25">
      <c r="A33" s="69" t="s">
        <v>307</v>
      </c>
      <c r="B33" s="68" t="s">
        <v>357</v>
      </c>
      <c r="C33" s="8"/>
      <c r="D33" s="69"/>
      <c r="E33" s="6"/>
    </row>
    <row r="34" spans="1:5" x14ac:dyDescent="0.25">
      <c r="A34" s="69" t="s">
        <v>309</v>
      </c>
      <c r="B34" s="68" t="s">
        <v>369</v>
      </c>
      <c r="C34" s="8"/>
      <c r="D34" s="69">
        <v>-83180.257320000092</v>
      </c>
      <c r="E34" s="6"/>
    </row>
    <row r="35" spans="1:5" x14ac:dyDescent="0.25">
      <c r="A35" s="69" t="s">
        <v>311</v>
      </c>
      <c r="B35" s="70" t="s">
        <v>308</v>
      </c>
      <c r="C35" s="8"/>
      <c r="D35" s="69">
        <f>2.59*6037.91*12</f>
        <v>187658.24279999998</v>
      </c>
      <c r="E35" s="71"/>
    </row>
    <row r="36" spans="1:5" x14ac:dyDescent="0.25">
      <c r="A36" s="69" t="s">
        <v>312</v>
      </c>
      <c r="B36" s="70" t="s">
        <v>310</v>
      </c>
      <c r="C36" s="8"/>
      <c r="D36" s="69">
        <f>1.99*6037.91*12</f>
        <v>144185.29079999999</v>
      </c>
      <c r="E36" s="71"/>
    </row>
    <row r="37" spans="1:5" ht="31.5" x14ac:dyDescent="0.25">
      <c r="A37" s="69" t="s">
        <v>314</v>
      </c>
      <c r="B37" s="72" t="s">
        <v>313</v>
      </c>
      <c r="C37" s="73" t="s">
        <v>263</v>
      </c>
      <c r="D37" s="69">
        <f>0.7*6037.91*12</f>
        <v>50718.443999999989</v>
      </c>
      <c r="E37" s="69"/>
    </row>
    <row r="38" spans="1:5" ht="31.5" x14ac:dyDescent="0.25">
      <c r="A38" s="69" t="s">
        <v>315</v>
      </c>
      <c r="B38" s="72" t="s">
        <v>370</v>
      </c>
      <c r="C38" s="73"/>
      <c r="D38" s="75">
        <v>67308.02</v>
      </c>
      <c r="E38" s="71"/>
    </row>
    <row r="39" spans="1:5" ht="47.25" x14ac:dyDescent="0.25">
      <c r="A39" s="69" t="s">
        <v>317</v>
      </c>
      <c r="B39" s="72" t="s">
        <v>316</v>
      </c>
      <c r="C39" s="73" t="s">
        <v>244</v>
      </c>
      <c r="D39" s="69">
        <v>60137.483999999997</v>
      </c>
      <c r="E39" s="71"/>
    </row>
    <row r="40" spans="1:5" ht="94.5" x14ac:dyDescent="0.25">
      <c r="A40" s="69" t="s">
        <v>319</v>
      </c>
      <c r="B40" s="72" t="s">
        <v>318</v>
      </c>
      <c r="C40" s="73" t="s">
        <v>244</v>
      </c>
      <c r="D40" s="69">
        <f>1.98*6037.91*12</f>
        <v>143460.74160000001</v>
      </c>
      <c r="E40" s="71"/>
    </row>
    <row r="41" spans="1:5" x14ac:dyDescent="0.25">
      <c r="A41" s="69" t="s">
        <v>321</v>
      </c>
      <c r="B41" s="72" t="s">
        <v>320</v>
      </c>
      <c r="C41" s="8"/>
      <c r="D41" s="69">
        <f>4.07*6038*12</f>
        <v>294895.92000000004</v>
      </c>
      <c r="E41" s="71"/>
    </row>
    <row r="42" spans="1:5" ht="63" x14ac:dyDescent="0.25">
      <c r="A42" s="69" t="s">
        <v>322</v>
      </c>
      <c r="B42" s="70" t="s">
        <v>323</v>
      </c>
      <c r="C42" s="8" t="s">
        <v>324</v>
      </c>
      <c r="D42" s="69">
        <v>3400</v>
      </c>
      <c r="E42" s="74"/>
    </row>
    <row r="43" spans="1:5" ht="47.25" x14ac:dyDescent="0.25">
      <c r="A43" s="69" t="s">
        <v>348</v>
      </c>
      <c r="B43" s="72" t="s">
        <v>360</v>
      </c>
      <c r="C43" s="73" t="s">
        <v>325</v>
      </c>
      <c r="D43" s="75">
        <v>10869.33</v>
      </c>
      <c r="E43" s="71"/>
    </row>
    <row r="44" spans="1:5" ht="29.25" customHeight="1" x14ac:dyDescent="0.25">
      <c r="A44" s="69" t="s">
        <v>388</v>
      </c>
      <c r="B44" s="72" t="s">
        <v>362</v>
      </c>
      <c r="C44" s="73" t="s">
        <v>361</v>
      </c>
      <c r="D44" s="75">
        <f>2*6590</f>
        <v>13180</v>
      </c>
      <c r="E44" s="71"/>
    </row>
    <row r="45" spans="1:5" ht="32.25" customHeight="1" x14ac:dyDescent="0.25">
      <c r="A45" s="69" t="s">
        <v>326</v>
      </c>
      <c r="B45" s="72" t="s">
        <v>330</v>
      </c>
      <c r="C45" s="73" t="s">
        <v>331</v>
      </c>
      <c r="D45" s="75">
        <v>1678.65</v>
      </c>
      <c r="E45" s="71"/>
    </row>
    <row r="46" spans="1:5" ht="33" customHeight="1" x14ac:dyDescent="0.25">
      <c r="A46" s="69" t="s">
        <v>349</v>
      </c>
      <c r="B46" s="72" t="s">
        <v>341</v>
      </c>
      <c r="C46" s="73"/>
      <c r="D46" s="75">
        <v>6289.6</v>
      </c>
      <c r="E46" s="71"/>
    </row>
    <row r="47" spans="1:5" ht="18" customHeight="1" x14ac:dyDescent="0.25">
      <c r="A47" s="69" t="s">
        <v>327</v>
      </c>
      <c r="B47" s="72" t="s">
        <v>345</v>
      </c>
      <c r="C47" s="73" t="s">
        <v>335</v>
      </c>
      <c r="D47" s="75">
        <f>2*495</f>
        <v>990</v>
      </c>
      <c r="E47" s="71"/>
    </row>
    <row r="48" spans="1:5" ht="18" customHeight="1" x14ac:dyDescent="0.25">
      <c r="A48" s="69" t="s">
        <v>328</v>
      </c>
      <c r="B48" s="72" t="s">
        <v>346</v>
      </c>
      <c r="C48" s="73" t="s">
        <v>267</v>
      </c>
      <c r="D48" s="75">
        <v>420</v>
      </c>
      <c r="E48" s="71"/>
    </row>
    <row r="49" spans="1:5" ht="36.75" customHeight="1" x14ac:dyDescent="0.25">
      <c r="A49" s="69" t="s">
        <v>350</v>
      </c>
      <c r="B49" s="70" t="s">
        <v>371</v>
      </c>
      <c r="C49" s="8"/>
      <c r="D49" s="69">
        <v>13350</v>
      </c>
      <c r="E49" s="71"/>
    </row>
    <row r="50" spans="1:5" ht="30" customHeight="1" x14ac:dyDescent="0.25">
      <c r="A50" s="69" t="s">
        <v>351</v>
      </c>
      <c r="B50" s="76" t="s">
        <v>342</v>
      </c>
      <c r="C50" s="77">
        <v>0.1</v>
      </c>
      <c r="D50" s="75">
        <f>0.1*SUM(D33:D48)</f>
        <v>90201.146588000003</v>
      </c>
      <c r="E50" s="71"/>
    </row>
    <row r="51" spans="1:5" ht="31.5" customHeight="1" x14ac:dyDescent="0.25">
      <c r="A51" s="69" t="s">
        <v>389</v>
      </c>
      <c r="B51" s="83" t="s">
        <v>393</v>
      </c>
      <c r="C51" s="84"/>
      <c r="D51" s="85">
        <f>SUM(D35:D50)</f>
        <v>1088742.8697879999</v>
      </c>
      <c r="E51" s="71"/>
    </row>
    <row r="52" spans="1:5" ht="42" customHeight="1" x14ac:dyDescent="0.25">
      <c r="A52" s="69" t="s">
        <v>329</v>
      </c>
      <c r="B52" s="83" t="s">
        <v>359</v>
      </c>
      <c r="C52" s="84"/>
      <c r="D52" s="85">
        <f>D21-D51+D34</f>
        <v>-70751.31710799993</v>
      </c>
      <c r="E52" s="71"/>
    </row>
    <row r="53" spans="1:5" ht="24" customHeight="1" x14ac:dyDescent="0.25">
      <c r="A53" s="69" t="s">
        <v>352</v>
      </c>
      <c r="B53" s="114" t="s">
        <v>358</v>
      </c>
      <c r="C53" s="115"/>
      <c r="D53" s="116"/>
      <c r="E53" s="71"/>
    </row>
    <row r="54" spans="1:5" ht="24" customHeight="1" x14ac:dyDescent="0.25">
      <c r="A54" s="69" t="s">
        <v>332</v>
      </c>
      <c r="B54" s="68" t="s">
        <v>369</v>
      </c>
      <c r="C54" s="88"/>
      <c r="D54" s="72">
        <v>-101179.85999999999</v>
      </c>
      <c r="E54" s="71"/>
    </row>
    <row r="55" spans="1:5" ht="48.75" customHeight="1" x14ac:dyDescent="0.25">
      <c r="A55" s="69" t="s">
        <v>333</v>
      </c>
      <c r="B55" s="70" t="s">
        <v>372</v>
      </c>
      <c r="C55" s="73" t="s">
        <v>373</v>
      </c>
      <c r="D55" s="75">
        <v>9638.65</v>
      </c>
      <c r="E55" s="71"/>
    </row>
    <row r="56" spans="1:5" ht="78.75" x14ac:dyDescent="0.25">
      <c r="A56" s="69" t="s">
        <v>334</v>
      </c>
      <c r="B56" s="70" t="s">
        <v>374</v>
      </c>
      <c r="C56" s="73"/>
      <c r="D56" s="75">
        <v>12200</v>
      </c>
      <c r="E56" s="71"/>
    </row>
    <row r="57" spans="1:5" ht="95.25" customHeight="1" x14ac:dyDescent="0.25">
      <c r="A57" s="69" t="s">
        <v>336</v>
      </c>
      <c r="B57" s="70" t="s">
        <v>375</v>
      </c>
      <c r="C57" s="73"/>
      <c r="D57" s="75">
        <v>6730</v>
      </c>
      <c r="E57" s="71"/>
    </row>
    <row r="58" spans="1:5" ht="51" customHeight="1" x14ac:dyDescent="0.25">
      <c r="A58" s="69" t="s">
        <v>337</v>
      </c>
      <c r="B58" s="70" t="s">
        <v>377</v>
      </c>
      <c r="C58" s="73" t="s">
        <v>376</v>
      </c>
      <c r="D58" s="75">
        <v>4207</v>
      </c>
      <c r="E58" s="71"/>
    </row>
    <row r="59" spans="1:5" ht="51" customHeight="1" x14ac:dyDescent="0.25">
      <c r="A59" s="69" t="s">
        <v>338</v>
      </c>
      <c r="B59" s="70" t="s">
        <v>378</v>
      </c>
      <c r="C59" s="73" t="s">
        <v>379</v>
      </c>
      <c r="D59" s="75">
        <v>1443.6</v>
      </c>
      <c r="E59" s="71"/>
    </row>
    <row r="60" spans="1:5" ht="49.5" customHeight="1" x14ac:dyDescent="0.25">
      <c r="A60" s="69" t="s">
        <v>339</v>
      </c>
      <c r="B60" s="72" t="s">
        <v>380</v>
      </c>
      <c r="C60" s="8" t="s">
        <v>381</v>
      </c>
      <c r="D60" s="69">
        <v>38678.400000000001</v>
      </c>
      <c r="E60" s="6"/>
    </row>
    <row r="61" spans="1:5" ht="42.75" customHeight="1" x14ac:dyDescent="0.25">
      <c r="A61" s="69" t="s">
        <v>340</v>
      </c>
      <c r="B61" s="76" t="s">
        <v>382</v>
      </c>
      <c r="C61" s="77" t="s">
        <v>363</v>
      </c>
      <c r="D61" s="75">
        <v>1723</v>
      </c>
      <c r="E61" s="6"/>
    </row>
    <row r="62" spans="1:5" ht="44.25" customHeight="1" x14ac:dyDescent="0.25">
      <c r="A62" s="69" t="s">
        <v>353</v>
      </c>
      <c r="B62" s="86" t="s">
        <v>383</v>
      </c>
      <c r="C62" s="77" t="s">
        <v>384</v>
      </c>
      <c r="D62" s="75">
        <v>1480</v>
      </c>
      <c r="E62" s="6"/>
    </row>
    <row r="63" spans="1:5" ht="57" customHeight="1" x14ac:dyDescent="0.25">
      <c r="A63" s="69" t="s">
        <v>354</v>
      </c>
      <c r="B63" s="86" t="s">
        <v>385</v>
      </c>
      <c r="C63" s="77" t="s">
        <v>386</v>
      </c>
      <c r="D63" s="75">
        <v>4696.21</v>
      </c>
      <c r="E63" s="6"/>
    </row>
    <row r="64" spans="1:5" ht="60.75" customHeight="1" x14ac:dyDescent="0.25">
      <c r="A64" s="69" t="s">
        <v>355</v>
      </c>
      <c r="B64" s="86" t="s">
        <v>387</v>
      </c>
      <c r="C64" s="77"/>
      <c r="D64" s="75">
        <v>4569.3</v>
      </c>
      <c r="E64" s="6"/>
    </row>
    <row r="65" spans="1:5" ht="60.75" customHeight="1" x14ac:dyDescent="0.25">
      <c r="A65" s="69" t="s">
        <v>356</v>
      </c>
      <c r="B65" s="86" t="s">
        <v>395</v>
      </c>
      <c r="C65" s="77"/>
      <c r="D65" s="75">
        <v>70020</v>
      </c>
      <c r="E65" s="6"/>
    </row>
    <row r="66" spans="1:5" ht="63" customHeight="1" x14ac:dyDescent="0.25">
      <c r="A66" s="69" t="s">
        <v>365</v>
      </c>
      <c r="B66" s="86" t="s">
        <v>390</v>
      </c>
      <c r="C66" s="77" t="s">
        <v>391</v>
      </c>
      <c r="D66" s="75">
        <f>36450+2160</f>
        <v>38610</v>
      </c>
      <c r="E66" s="6"/>
    </row>
    <row r="67" spans="1:5" ht="32.25" customHeight="1" x14ac:dyDescent="0.25">
      <c r="A67" s="69" t="s">
        <v>366</v>
      </c>
      <c r="B67" s="78" t="s">
        <v>392</v>
      </c>
      <c r="C67" s="79"/>
      <c r="D67" s="80">
        <f>SUM(D55:D66)</f>
        <v>193996.16</v>
      </c>
      <c r="E67" s="6"/>
    </row>
    <row r="68" spans="1:5" ht="20.25" customHeight="1" x14ac:dyDescent="0.25">
      <c r="A68" s="69" t="s">
        <v>394</v>
      </c>
      <c r="B68" s="78" t="s">
        <v>364</v>
      </c>
      <c r="C68" s="79"/>
      <c r="D68" s="80">
        <f>D22-D67+D54</f>
        <v>12126.120000000024</v>
      </c>
      <c r="E68" s="6"/>
    </row>
    <row r="69" spans="1:5" ht="20.25" customHeight="1" x14ac:dyDescent="0.25">
      <c r="A69" s="126"/>
      <c r="B69" s="127"/>
      <c r="C69" s="128"/>
      <c r="D69" s="129"/>
      <c r="E69" s="6"/>
    </row>
    <row r="70" spans="1:5" ht="34.5" customHeight="1" x14ac:dyDescent="0.25">
      <c r="A70" s="130" t="s">
        <v>396</v>
      </c>
      <c r="B70" s="130"/>
      <c r="C70" s="130"/>
      <c r="D70" s="130"/>
      <c r="E70" s="6"/>
    </row>
    <row r="71" spans="1:5" x14ac:dyDescent="0.25">
      <c r="A71" s="5">
        <v>23</v>
      </c>
      <c r="B71" s="81" t="s">
        <v>190</v>
      </c>
      <c r="C71" s="5" t="s">
        <v>6</v>
      </c>
      <c r="D71" s="8">
        <v>0</v>
      </c>
      <c r="E71" s="6"/>
    </row>
    <row r="72" spans="1:5" x14ac:dyDescent="0.25">
      <c r="A72" s="5">
        <v>24</v>
      </c>
      <c r="B72" s="81" t="s">
        <v>191</v>
      </c>
      <c r="C72" s="5" t="s">
        <v>6</v>
      </c>
      <c r="D72" s="8">
        <v>0</v>
      </c>
      <c r="E72" s="6"/>
    </row>
    <row r="73" spans="1:5" ht="31.5" x14ac:dyDescent="0.25">
      <c r="A73" s="5">
        <v>25</v>
      </c>
      <c r="B73" s="81" t="s">
        <v>192</v>
      </c>
      <c r="C73" s="5" t="s">
        <v>6</v>
      </c>
      <c r="D73" s="8">
        <v>0</v>
      </c>
      <c r="E73" s="6"/>
    </row>
    <row r="74" spans="1:5" x14ac:dyDescent="0.25">
      <c r="A74" s="5">
        <v>26</v>
      </c>
      <c r="B74" s="81" t="s">
        <v>193</v>
      </c>
      <c r="C74" s="5" t="s">
        <v>13</v>
      </c>
      <c r="D74" s="8">
        <v>0</v>
      </c>
      <c r="E74" s="6"/>
    </row>
    <row r="75" spans="1:5" ht="29.25" customHeight="1" x14ac:dyDescent="0.25">
      <c r="A75" s="117" t="s">
        <v>119</v>
      </c>
      <c r="B75" s="117"/>
      <c r="C75" s="117"/>
      <c r="D75" s="117"/>
      <c r="E75" s="6"/>
    </row>
    <row r="76" spans="1:5" ht="31.5" x14ac:dyDescent="0.25">
      <c r="A76" s="5">
        <v>27</v>
      </c>
      <c r="B76" s="82" t="s">
        <v>120</v>
      </c>
      <c r="C76" s="5" t="s">
        <v>13</v>
      </c>
      <c r="D76" s="69"/>
      <c r="E76" s="6"/>
    </row>
    <row r="77" spans="1:5" x14ac:dyDescent="0.25">
      <c r="A77" s="5">
        <v>28</v>
      </c>
      <c r="B77" s="81" t="s">
        <v>125</v>
      </c>
      <c r="C77" s="5" t="s">
        <v>13</v>
      </c>
      <c r="D77" s="69">
        <v>0</v>
      </c>
      <c r="E77" s="6"/>
    </row>
    <row r="78" spans="1:5" x14ac:dyDescent="0.25">
      <c r="A78" s="5">
        <v>29</v>
      </c>
      <c r="B78" s="81" t="s">
        <v>126</v>
      </c>
      <c r="C78" s="5" t="s">
        <v>13</v>
      </c>
      <c r="D78" s="69">
        <v>1110206.22</v>
      </c>
      <c r="E78" s="6"/>
    </row>
    <row r="79" spans="1:5" ht="31.5" x14ac:dyDescent="0.25">
      <c r="A79" s="5">
        <v>30</v>
      </c>
      <c r="B79" s="82" t="s">
        <v>121</v>
      </c>
      <c r="C79" s="5" t="s">
        <v>13</v>
      </c>
      <c r="D79" s="69"/>
      <c r="E79" s="6"/>
    </row>
    <row r="80" spans="1:5" x14ac:dyDescent="0.25">
      <c r="A80" s="5">
        <v>31</v>
      </c>
      <c r="B80" s="81" t="s">
        <v>125</v>
      </c>
      <c r="C80" s="5" t="s">
        <v>13</v>
      </c>
      <c r="D80" s="69">
        <v>0</v>
      </c>
      <c r="E80" s="6"/>
    </row>
    <row r="81" spans="1:5" x14ac:dyDescent="0.25">
      <c r="A81" s="5">
        <v>32</v>
      </c>
      <c r="B81" s="81" t="s">
        <v>126</v>
      </c>
      <c r="C81" s="5" t="s">
        <v>13</v>
      </c>
      <c r="D81" s="69">
        <v>842406.92</v>
      </c>
      <c r="E81" s="6"/>
    </row>
    <row r="82" spans="1:5" ht="34.5" customHeight="1" x14ac:dyDescent="0.25">
      <c r="A82" s="117" t="s">
        <v>194</v>
      </c>
      <c r="B82" s="117"/>
      <c r="C82" s="117"/>
      <c r="D82" s="117"/>
      <c r="E82" s="6"/>
    </row>
    <row r="83" spans="1:5" ht="47.25" x14ac:dyDescent="0.25">
      <c r="A83" s="118">
        <v>33</v>
      </c>
      <c r="B83" s="82" t="s">
        <v>91</v>
      </c>
      <c r="C83" s="5" t="s">
        <v>5</v>
      </c>
      <c r="D83" s="8" t="s">
        <v>256</v>
      </c>
      <c r="E83" s="8" t="s">
        <v>246</v>
      </c>
    </row>
    <row r="84" spans="1:5" x14ac:dyDescent="0.25">
      <c r="A84" s="119"/>
      <c r="B84" s="82" t="s">
        <v>59</v>
      </c>
      <c r="C84" s="5" t="s">
        <v>5</v>
      </c>
      <c r="D84" s="8" t="s">
        <v>241</v>
      </c>
      <c r="E84" s="8" t="s">
        <v>241</v>
      </c>
    </row>
    <row r="85" spans="1:5" x14ac:dyDescent="0.25">
      <c r="A85" s="119"/>
      <c r="B85" s="82" t="s">
        <v>122</v>
      </c>
      <c r="C85" s="5" t="s">
        <v>98</v>
      </c>
      <c r="D85" s="8" t="e">
        <f>E85+#REF!</f>
        <v>#REF!</v>
      </c>
      <c r="E85" s="8">
        <v>13432.85</v>
      </c>
    </row>
    <row r="86" spans="1:5" x14ac:dyDescent="0.25">
      <c r="A86" s="119"/>
      <c r="B86" s="82" t="s">
        <v>195</v>
      </c>
      <c r="C86" s="5" t="s">
        <v>13</v>
      </c>
      <c r="D86" s="57">
        <v>246346.14</v>
      </c>
      <c r="E86" s="57">
        <v>143127.66</v>
      </c>
    </row>
    <row r="87" spans="1:5" x14ac:dyDescent="0.25">
      <c r="A87" s="119"/>
      <c r="B87" s="81" t="s">
        <v>196</v>
      </c>
      <c r="C87" s="5" t="s">
        <v>13</v>
      </c>
      <c r="D87" s="58">
        <v>269286.25</v>
      </c>
      <c r="E87" s="58">
        <v>155875.20000000001</v>
      </c>
    </row>
    <row r="88" spans="1:5" x14ac:dyDescent="0.25">
      <c r="A88" s="119"/>
      <c r="B88" s="81" t="s">
        <v>197</v>
      </c>
      <c r="C88" s="5" t="s">
        <v>13</v>
      </c>
      <c r="D88" s="58">
        <f>D86-D87</f>
        <v>-22940.109999999986</v>
      </c>
      <c r="E88" s="58">
        <f>E86-E87</f>
        <v>-12747.540000000008</v>
      </c>
    </row>
    <row r="89" spans="1:5" ht="31.5" x14ac:dyDescent="0.25">
      <c r="A89" s="119"/>
      <c r="B89" s="81" t="s">
        <v>200</v>
      </c>
      <c r="C89" s="124" t="s">
        <v>347</v>
      </c>
      <c r="D89" s="125"/>
      <c r="E89" s="125"/>
    </row>
    <row r="90" spans="1:5" ht="31.5" x14ac:dyDescent="0.25">
      <c r="A90" s="119"/>
      <c r="B90" s="81" t="s">
        <v>199</v>
      </c>
      <c r="C90" s="124" t="s">
        <v>347</v>
      </c>
      <c r="D90" s="125"/>
      <c r="E90" s="125"/>
    </row>
    <row r="91" spans="1:5" ht="31.5" x14ac:dyDescent="0.25">
      <c r="A91" s="119"/>
      <c r="B91" s="81" t="s">
        <v>198</v>
      </c>
      <c r="C91" s="124" t="s">
        <v>347</v>
      </c>
      <c r="D91" s="125"/>
      <c r="E91" s="125"/>
    </row>
    <row r="92" spans="1:5" ht="47.25" x14ac:dyDescent="0.25">
      <c r="A92" s="120"/>
      <c r="B92" s="82" t="s">
        <v>201</v>
      </c>
      <c r="C92" s="5" t="s">
        <v>13</v>
      </c>
      <c r="D92" s="57">
        <v>0</v>
      </c>
      <c r="E92" s="8">
        <v>0</v>
      </c>
    </row>
    <row r="93" spans="1:5" x14ac:dyDescent="0.25">
      <c r="A93" s="121" t="s">
        <v>202</v>
      </c>
      <c r="B93" s="122"/>
      <c r="C93" s="122"/>
      <c r="D93" s="123"/>
      <c r="E93" s="6"/>
    </row>
    <row r="94" spans="1:5" x14ac:dyDescent="0.25">
      <c r="A94" s="5">
        <v>34</v>
      </c>
      <c r="B94" s="81" t="s">
        <v>190</v>
      </c>
      <c r="C94" s="5" t="s">
        <v>6</v>
      </c>
      <c r="D94" s="58">
        <v>0</v>
      </c>
      <c r="E94" s="6"/>
    </row>
    <row r="95" spans="1:5" x14ac:dyDescent="0.25">
      <c r="A95" s="5">
        <v>35</v>
      </c>
      <c r="B95" s="81" t="s">
        <v>191</v>
      </c>
      <c r="C95" s="5" t="s">
        <v>6</v>
      </c>
      <c r="D95" s="8">
        <v>0</v>
      </c>
      <c r="E95" s="6"/>
    </row>
    <row r="96" spans="1:5" ht="31.5" x14ac:dyDescent="0.25">
      <c r="A96" s="5">
        <v>36</v>
      </c>
      <c r="B96" s="81" t="s">
        <v>192</v>
      </c>
      <c r="C96" s="5" t="s">
        <v>6</v>
      </c>
      <c r="D96" s="13">
        <v>0</v>
      </c>
      <c r="E96" s="6"/>
    </row>
    <row r="97" spans="1:5" x14ac:dyDescent="0.25">
      <c r="A97" s="5">
        <v>37</v>
      </c>
      <c r="B97" s="81" t="s">
        <v>193</v>
      </c>
      <c r="C97" s="5" t="s">
        <v>13</v>
      </c>
      <c r="D97" s="8">
        <v>0</v>
      </c>
      <c r="E97" s="6"/>
    </row>
    <row r="98" spans="1:5" x14ac:dyDescent="0.25">
      <c r="A98" s="121" t="s">
        <v>203</v>
      </c>
      <c r="B98" s="122"/>
      <c r="C98" s="122"/>
      <c r="D98" s="123"/>
      <c r="E98" s="6"/>
    </row>
    <row r="99" spans="1:5" ht="31.5" x14ac:dyDescent="0.25">
      <c r="A99" s="5">
        <v>38</v>
      </c>
      <c r="B99" s="81" t="s">
        <v>204</v>
      </c>
      <c r="C99" s="5" t="s">
        <v>6</v>
      </c>
      <c r="D99" s="8">
        <v>0</v>
      </c>
      <c r="E99" s="6"/>
    </row>
    <row r="100" spans="1:5" x14ac:dyDescent="0.25">
      <c r="A100" s="5">
        <v>39</v>
      </c>
      <c r="B100" s="81" t="s">
        <v>205</v>
      </c>
      <c r="C100" s="5" t="s">
        <v>6</v>
      </c>
      <c r="D100" s="8">
        <v>0</v>
      </c>
      <c r="E100" s="6"/>
    </row>
    <row r="101" spans="1:5" ht="31.5" x14ac:dyDescent="0.25">
      <c r="A101" s="5">
        <v>40</v>
      </c>
      <c r="B101" s="81" t="s">
        <v>206</v>
      </c>
      <c r="C101" s="5" t="s">
        <v>13</v>
      </c>
      <c r="D101" s="13">
        <v>0</v>
      </c>
      <c r="E101" s="6"/>
    </row>
    <row r="102" spans="1:5" x14ac:dyDescent="0.25">
      <c r="B102" s="1"/>
    </row>
    <row r="103" spans="1:5" x14ac:dyDescent="0.25">
      <c r="B103" s="1" t="s">
        <v>343</v>
      </c>
      <c r="D103" s="1" t="s">
        <v>344</v>
      </c>
    </row>
  </sheetData>
  <mergeCells count="14">
    <mergeCell ref="A75:D75"/>
    <mergeCell ref="A82:D82"/>
    <mergeCell ref="A83:A92"/>
    <mergeCell ref="A93:D93"/>
    <mergeCell ref="A98:D98"/>
    <mergeCell ref="C89:E89"/>
    <mergeCell ref="C90:E90"/>
    <mergeCell ref="C91:E91"/>
    <mergeCell ref="C1:E4"/>
    <mergeCell ref="A6:E6"/>
    <mergeCell ref="A12:D12"/>
    <mergeCell ref="A31:D31"/>
    <mergeCell ref="A70:D70"/>
    <mergeCell ref="B53:D53"/>
  </mergeCells>
  <pageMargins left="0.70866141732283472" right="0.70866141732283472" top="0.31496062992125984" bottom="0.31496062992125984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2020-03-30T09:22:33Z</dcterms:modified>
</cp:coreProperties>
</file>