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filterPrivacy="1" defaultThemeVersion="124226"/>
  <bookViews>
    <workbookView xWindow="0" yWindow="0" windowWidth="20490" windowHeight="7155"/>
  </bookViews>
  <sheets>
    <sheet name="2,8+" sheetId="13" r:id="rId1"/>
  </sheets>
  <externalReferences>
    <externalReference r:id="rId2"/>
  </externalReferences>
  <calcPr calcId="125725" refMode="R1C1"/>
</workbook>
</file>

<file path=xl/calcChain.xml><?xml version="1.0" encoding="utf-8"?>
<calcChain xmlns="http://schemas.openxmlformats.org/spreadsheetml/2006/main">
  <c r="D21" i="13"/>
  <c r="C68"/>
  <c r="C47"/>
  <c r="C39"/>
  <c r="C66" l="1"/>
  <c r="C60" l="1"/>
  <c r="C63"/>
  <c r="C64"/>
  <c r="C41" l="1"/>
  <c r="D29" l="1"/>
  <c r="D51"/>
  <c r="D16"/>
  <c r="F93" l="1"/>
  <c r="D52"/>
  <c r="C45"/>
  <c r="D19"/>
  <c r="D18" s="1"/>
  <c r="D26" s="1"/>
  <c r="D15"/>
  <c r="C69" l="1"/>
  <c r="C70" s="1"/>
</calcChain>
</file>

<file path=xl/sharedStrings.xml><?xml version="1.0" encoding="utf-8"?>
<sst xmlns="http://schemas.openxmlformats.org/spreadsheetml/2006/main" count="202" uniqueCount="131">
  <si>
    <t>№ п/п</t>
  </si>
  <si>
    <t>Наименование параметра</t>
  </si>
  <si>
    <t>Значение</t>
  </si>
  <si>
    <t>Дата заполнения/внесения изменений</t>
  </si>
  <si>
    <t>-</t>
  </si>
  <si>
    <t>ед.</t>
  </si>
  <si>
    <r>
      <t xml:space="preserve">1.       </t>
    </r>
    <r>
      <rPr>
        <b/>
        <sz val="12"/>
        <color rgb="FF000000"/>
        <rFont val="Times New Roman"/>
        <family val="1"/>
        <charset val="204"/>
      </rPr>
      <t> </t>
    </r>
  </si>
  <si>
    <r>
      <t xml:space="preserve">2.       </t>
    </r>
    <r>
      <rPr>
        <b/>
        <sz val="12"/>
        <color rgb="FF000000"/>
        <rFont val="Times New Roman"/>
        <family val="1"/>
        <charset val="204"/>
      </rPr>
      <t> </t>
    </r>
  </si>
  <si>
    <r>
      <t xml:space="preserve">3.       </t>
    </r>
    <r>
      <rPr>
        <b/>
        <sz val="12"/>
        <color rgb="FF000000"/>
        <rFont val="Times New Roman"/>
        <family val="1"/>
        <charset val="204"/>
      </rPr>
      <t> </t>
    </r>
  </si>
  <si>
    <t>руб.</t>
  </si>
  <si>
    <t>Единица измерения</t>
  </si>
  <si>
    <t>Вид коммунальной услуги</t>
  </si>
  <si>
    <t>нат.показ.</t>
  </si>
  <si>
    <t>Дата начала отчетного периода</t>
  </si>
  <si>
    <t>Дата конца отчетного периода</t>
  </si>
  <si>
    <t>Переходящие остатки денежных средств (на начало периода):</t>
  </si>
  <si>
    <t xml:space="preserve">Получено денежных средств, в т. ч: </t>
  </si>
  <si>
    <t>Всего денежных средств с учетом остатков</t>
  </si>
  <si>
    <t>Переходящие остатки денежных средств (на конец периода):</t>
  </si>
  <si>
    <t>Общая информация по предоставленным коммунальным услугам</t>
  </si>
  <si>
    <t>Переходящие остатки денежных средств (на начало периода), в том числе:</t>
  </si>
  <si>
    <t>Переходящие остатки денежных средств (на конец периода), в том числе:</t>
  </si>
  <si>
    <t xml:space="preserve">Общий объем потребления </t>
  </si>
  <si>
    <t>-         переплата потребителями</t>
  </si>
  <si>
    <t>-         задолженность потребителей</t>
  </si>
  <si>
    <t xml:space="preserve">     - переплата потребителями</t>
  </si>
  <si>
    <t xml:space="preserve">     - задолженность потребителей</t>
  </si>
  <si>
    <t xml:space="preserve">     -  за содержание дома</t>
  </si>
  <si>
    <t xml:space="preserve">     -   за текущий  ремонт</t>
  </si>
  <si>
    <t xml:space="preserve">     -  субсидий</t>
  </si>
  <si>
    <t xml:space="preserve">     - денежных средств от использования общего имущества</t>
  </si>
  <si>
    <t xml:space="preserve">     - прочие поступления</t>
  </si>
  <si>
    <t>Начислено  за работы (услуги) по содержанию и текущему ремонту, в том числе:</t>
  </si>
  <si>
    <t xml:space="preserve">     - денежных средств от потребителей</t>
  </si>
  <si>
    <t xml:space="preserve">     - целевых взносов от потребителей</t>
  </si>
  <si>
    <t>Информация о наличии претензий по качеству выполняемых работ (оказанных услуг)</t>
  </si>
  <si>
    <t>Количество поступивших претензий</t>
  </si>
  <si>
    <t>Количество удовлетворенных претензий</t>
  </si>
  <si>
    <t>Количество претензий, в удовлетворении которых отказано</t>
  </si>
  <si>
    <t>Сумма произведенного перерасчета</t>
  </si>
  <si>
    <t>Информация о предоставленных коммунальных услугах (заполняется по каждой коммунальной услуге)</t>
  </si>
  <si>
    <t>Начислено потребителям</t>
  </si>
  <si>
    <t>Оплачено потребителями</t>
  </si>
  <si>
    <t xml:space="preserve">Задолженность потребителей </t>
  </si>
  <si>
    <t>Задолженность перед поставщиком (поставщиками) коммунального ресурса</t>
  </si>
  <si>
    <t>Оплачено поставщику (поставщиками) коммунального ресурса</t>
  </si>
  <si>
    <t>Начислено поставщиком (поставщиками) коммунального ресурса</t>
  </si>
  <si>
    <t>Сумма пени и штрафов, уплаченные поставщику (поставщикам) коммунального ресурса</t>
  </si>
  <si>
    <t>Информация о наличии претензий по качеству предоставленных коммунальных услуг</t>
  </si>
  <si>
    <t>Информация о ведении претензионно-исковой работы в отношении потребителей должников</t>
  </si>
  <si>
    <t>Направлено претензий потребителям должникам</t>
  </si>
  <si>
    <t>Направлено исковых заявлений</t>
  </si>
  <si>
    <t>Получено денежных средств по результатам  претензионно-исковой работы</t>
  </si>
  <si>
    <t>м3</t>
  </si>
  <si>
    <t>Ежедневно</t>
  </si>
  <si>
    <t>Холодное водоснабжение</t>
  </si>
  <si>
    <t>Водоотведение</t>
  </si>
  <si>
    <t>По графику</t>
  </si>
  <si>
    <t>Круглосуточно</t>
  </si>
  <si>
    <t xml:space="preserve"> </t>
  </si>
  <si>
    <t>Утверждаю                                                  генеральный директор                                              ООО "УК "Прибайкальская"                                   Н. Н. Орленко</t>
  </si>
  <si>
    <t>Наименование работ и услуг</t>
  </si>
  <si>
    <t>Содержание придомовой территорории</t>
  </si>
  <si>
    <t>Уборка лестничных клеток</t>
  </si>
  <si>
    <t>Аварийно-диспетчерская служба</t>
  </si>
  <si>
    <t>Обеспечение работоспособности внутридомовых систем электроснабжения и электрооборудования</t>
  </si>
  <si>
    <t>Обеспечение работоспособности внутридомовых систем (обход с выполнением мелких ремонтных работ специалистов по обслуживанию систем отопления, водоснабжения , водоотведения и конструктивных элементов МКД)</t>
  </si>
  <si>
    <t>Промывка системы отопления перед запуском (пробный пуск)</t>
  </si>
  <si>
    <t>ежеквартально и по заявкам</t>
  </si>
  <si>
    <t>Гл. инженер ООО "УК "Прибайкальская"</t>
  </si>
  <si>
    <t>Белкин И. О.</t>
  </si>
  <si>
    <t>Содержание лифтового оборудования</t>
  </si>
  <si>
    <t>Учёт оплат поставщикам коммунальных ресурсов в разрезе многоквартирных домов и коммунальных услуг не ведётся</t>
  </si>
  <si>
    <t>Содержание</t>
  </si>
  <si>
    <t>Очистка снега с подъездных козырьков  2 шт.</t>
  </si>
  <si>
    <t>Текущий ремонт</t>
  </si>
  <si>
    <t>Главный инженер ООО "Прибайкальская"                                          Белкин И. О.</t>
  </si>
  <si>
    <t>Выполняемые работы и услуги по содержанию общего имущества</t>
  </si>
  <si>
    <t>Услуги по управлению многоквартирным домом</t>
  </si>
  <si>
    <t>Годовая фактическая стоимость работ /услуг, руб.</t>
  </si>
  <si>
    <t>Периодичность выполнения работ</t>
  </si>
  <si>
    <t>1 раз после отопительного периода</t>
  </si>
  <si>
    <t>Расходы на содержание информационных систем, обеспечивающих сбор, обработку и хранение данных о платежах, выставление платежных документов, снятие показаний приборов учета, истребование задолженности по оплате</t>
  </si>
  <si>
    <t>Ед. измерения</t>
  </si>
  <si>
    <t>2 раза в год</t>
  </si>
  <si>
    <t>1 раз</t>
  </si>
  <si>
    <t>Выполняемые работы по текущему ремонту общего имущества</t>
  </si>
  <si>
    <t>Периодичность, объём выполнения работ</t>
  </si>
  <si>
    <t>Уборка снега спридомовой териритори с привлечением спец техники</t>
  </si>
  <si>
    <t>Генеральная уборка подъезда (2 подъезда)</t>
  </si>
  <si>
    <t>1шт</t>
  </si>
  <si>
    <t>Перерасход (-) или экономия (+) средств по статье текущий ремонт за 2020 г, руб.</t>
  </si>
  <si>
    <t>Начислено по статье текущий ремонт за 2021 г. руб.</t>
  </si>
  <si>
    <t>Оплачено по статье текущий ремонт за 2021 г, руб.</t>
  </si>
  <si>
    <t>Форма 2.8. Отчет об исполнении ООО "УК "Прибайкальская" договора управления смет доходов и расходов МКД м-на Университетский, 106 за период с 01.01.2021 г. по 31.12.2021 г.</t>
  </si>
  <si>
    <t>Дезинсекция и дератизация мест общего пользования</t>
  </si>
  <si>
    <t>Дезинфекция мест общего пользования для профилатики короновируса</t>
  </si>
  <si>
    <t>1 раз в три дн</t>
  </si>
  <si>
    <t>Итого расходы по статье текущий ремонт за 2021 г</t>
  </si>
  <si>
    <t>Окраска  и ремонт забора, лавочек и прочих обьектов</t>
  </si>
  <si>
    <t xml:space="preserve">Ремонт тепловоо пункта (элеватора) </t>
  </si>
  <si>
    <t xml:space="preserve">замена балансировочногго клапана диам.32 "Данфос" (1 шт.), обратный клапан муфтовый диам 32 мм. (1 шт.), клапан обратный дисковый диам 50 (1 шт.), термометр (3 шт.), манометр (2 шт.), теплоизоляция трубопроводов системы теплоснабжения (9,5 м), окраска трубопроводов (9,5 м.) </t>
  </si>
  <si>
    <t xml:space="preserve">Замена светодиодных свтильников </t>
  </si>
  <si>
    <t>на 1 этаже у лифта 1 шт, на входе светильник 1 шт.</t>
  </si>
  <si>
    <t xml:space="preserve">Окраска мусорных баков </t>
  </si>
  <si>
    <t>2 шт</t>
  </si>
  <si>
    <t>2шт</t>
  </si>
  <si>
    <t>Замена кафельной плитки 2 подъезд 1 этаж</t>
  </si>
  <si>
    <t>Ремонт мусороприемного клапана 2 подъезд 3 эт</t>
  </si>
  <si>
    <t>1 шт</t>
  </si>
  <si>
    <t>83 м</t>
  </si>
  <si>
    <t>20мм 7 шт                     15мм 12 шт</t>
  </si>
  <si>
    <t>Замена кранов системы отопления в подвальном помещении</t>
  </si>
  <si>
    <t>Замена кранов системы горячего водоснабженив подвальном помещении</t>
  </si>
  <si>
    <t>20мм 1 шт                     25мм 2 шт</t>
  </si>
  <si>
    <t>20мм 5 шт                     25мм 3 шт                  15 мм 3 шт</t>
  </si>
  <si>
    <t>6 шт</t>
  </si>
  <si>
    <t>4шт</t>
  </si>
  <si>
    <t>67-1</t>
  </si>
  <si>
    <t>88-2</t>
  </si>
  <si>
    <t>1щт</t>
  </si>
  <si>
    <t>баки в 2021</t>
  </si>
  <si>
    <t>3 шт</t>
  </si>
  <si>
    <t>Замена светодиодных светильников 1 подьезд, 5, 8 и 9 эт</t>
  </si>
  <si>
    <t xml:space="preserve">Поверка и ремонт общедомового прибора учета теплоснабжения и горячего водоснабжения </t>
  </si>
  <si>
    <t>Перерасход (-) или экономия (+) средств по статье текущий ремонт за 2021 г, руб.</t>
  </si>
  <si>
    <t>Остаток средств (- перерасход, + экономия), по статье текущий ремонт с учетом  2020 г.руб.</t>
  </si>
  <si>
    <t>Ремонт межпанельных швов</t>
  </si>
  <si>
    <t xml:space="preserve">кв. 72 -  6 п.м. </t>
  </si>
  <si>
    <t>Замена трубопроводов системы водоотведения (канализации) в подвальном помещении</t>
  </si>
  <si>
    <t>Замена кранов системы холодного водоснабжения в подвальном помещении</t>
  </si>
</sst>
</file>

<file path=xl/styles.xml><?xml version="1.0" encoding="utf-8"?>
<styleSheet xmlns="http://schemas.openxmlformats.org/spreadsheetml/2006/main">
  <numFmts count="2">
    <numFmt numFmtId="164" formatCode="\О\б\щ\и\й"/>
    <numFmt numFmtId="165" formatCode="#,##0.0"/>
  </numFmts>
  <fonts count="14">
    <font>
      <sz val="11"/>
      <color theme="1"/>
      <name val="Calibri"/>
      <family val="2"/>
      <scheme val="minor"/>
    </font>
    <font>
      <sz val="12"/>
      <color theme="1"/>
      <name val="Times New Roman"/>
      <family val="1"/>
      <charset val="204"/>
    </font>
    <font>
      <b/>
      <sz val="12"/>
      <color theme="1"/>
      <name val="Times New Roman"/>
      <family val="1"/>
      <charset val="204"/>
    </font>
    <font>
      <b/>
      <sz val="12"/>
      <color rgb="FF000000"/>
      <name val="Times New Roman"/>
      <family val="1"/>
      <charset val="204"/>
    </font>
    <font>
      <sz val="12"/>
      <color rgb="FF000000"/>
      <name val="Times New Roman"/>
      <family val="1"/>
      <charset val="204"/>
    </font>
    <font>
      <sz val="12"/>
      <name val="Times New Roman"/>
      <family val="1"/>
      <charset val="204"/>
    </font>
    <font>
      <sz val="14"/>
      <color theme="1"/>
      <name val="Times New Roman"/>
      <family val="1"/>
      <charset val="204"/>
    </font>
    <font>
      <b/>
      <sz val="15"/>
      <color theme="1"/>
      <name val="Times New Roman"/>
      <family val="1"/>
      <charset val="204"/>
    </font>
    <font>
      <sz val="13"/>
      <color theme="1"/>
      <name val="Times New Roman"/>
      <family val="1"/>
      <charset val="204"/>
    </font>
    <font>
      <b/>
      <u/>
      <sz val="12"/>
      <color theme="1"/>
      <name val="Times New Roman"/>
      <family val="1"/>
      <charset val="204"/>
    </font>
    <font>
      <b/>
      <u/>
      <sz val="12"/>
      <color rgb="FF000000"/>
      <name val="Times New Roman"/>
      <family val="1"/>
      <charset val="204"/>
    </font>
    <font>
      <b/>
      <sz val="12"/>
      <name val="Times New Roman"/>
      <family val="1"/>
      <charset val="204"/>
    </font>
    <font>
      <b/>
      <u/>
      <sz val="12"/>
      <name val="Times New Roman"/>
      <family val="1"/>
      <charset val="204"/>
    </font>
    <font>
      <u/>
      <sz val="14"/>
      <name val="Times New Roman"/>
      <family val="1"/>
      <charset val="204"/>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111">
    <xf numFmtId="0" fontId="0" fillId="0" borderId="0" xfId="0"/>
    <xf numFmtId="0" fontId="1" fillId="0" borderId="0" xfId="0" applyFont="1"/>
    <xf numFmtId="0" fontId="3"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1" fillId="0" borderId="0" xfId="0" applyFont="1" applyAlignment="1">
      <alignment vertical="top"/>
    </xf>
    <xf numFmtId="0" fontId="1" fillId="0" borderId="1" xfId="0" applyFont="1" applyBorder="1" applyAlignment="1">
      <alignment horizontal="center" vertical="top" wrapText="1"/>
    </xf>
    <xf numFmtId="49" fontId="4" fillId="0" borderId="1" xfId="0" applyNumberFormat="1" applyFont="1" applyBorder="1" applyAlignment="1">
      <alignment horizontal="left" vertical="top" wrapText="1"/>
    </xf>
    <xf numFmtId="49" fontId="1" fillId="0" borderId="0" xfId="0" applyNumberFormat="1" applyFont="1"/>
    <xf numFmtId="49" fontId="3" fillId="0" borderId="1" xfId="0" applyNumberFormat="1" applyFont="1" applyBorder="1" applyAlignment="1">
      <alignment horizontal="center" vertical="center" wrapText="1"/>
    </xf>
    <xf numFmtId="49" fontId="2" fillId="0" borderId="1" xfId="0" applyNumberFormat="1" applyFont="1" applyBorder="1" applyAlignment="1">
      <alignment vertical="top" wrapText="1"/>
    </xf>
    <xf numFmtId="49" fontId="1" fillId="0" borderId="1" xfId="0" applyNumberFormat="1" applyFont="1" applyBorder="1" applyAlignment="1">
      <alignment vertical="top" wrapText="1"/>
    </xf>
    <xf numFmtId="14"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14" fontId="1" fillId="0" borderId="1"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4" fontId="4" fillId="0" borderId="1" xfId="0" applyNumberFormat="1" applyFont="1" applyBorder="1" applyAlignment="1">
      <alignment horizontal="center" vertical="top" wrapText="1"/>
    </xf>
    <xf numFmtId="0" fontId="1" fillId="0" borderId="0" xfId="0" applyFont="1" applyBorder="1" applyAlignment="1">
      <alignment vertical="top"/>
    </xf>
    <xf numFmtId="0" fontId="6" fillId="0" borderId="0" xfId="0" applyFont="1" applyBorder="1" applyAlignment="1">
      <alignment wrapText="1"/>
    </xf>
    <xf numFmtId="0" fontId="6" fillId="0" borderId="0" xfId="0" applyFont="1" applyBorder="1" applyAlignment="1"/>
    <xf numFmtId="0" fontId="6" fillId="0" borderId="0" xfId="0" applyFont="1" applyAlignment="1">
      <alignment horizontal="left" vertical="top" wrapText="1"/>
    </xf>
    <xf numFmtId="2" fontId="4" fillId="2" borderId="1" xfId="0" applyNumberFormat="1" applyFont="1" applyFill="1" applyBorder="1" applyAlignment="1">
      <alignment horizontal="center" vertical="top" wrapText="1"/>
    </xf>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5" fillId="0" borderId="1" xfId="0" applyFont="1" applyBorder="1" applyAlignment="1">
      <alignment horizontal="left"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164" fontId="5" fillId="4" borderId="1" xfId="0" applyNumberFormat="1" applyFont="1" applyFill="1" applyBorder="1" applyAlignment="1">
      <alignment horizontal="left" vertical="center" wrapText="1"/>
    </xf>
    <xf numFmtId="49" fontId="4"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1"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2" fontId="1" fillId="0" borderId="0" xfId="0" applyNumberFormat="1" applyFont="1" applyAlignment="1">
      <alignment vertical="top"/>
    </xf>
    <xf numFmtId="0" fontId="5" fillId="4" borderId="7" xfId="0" applyFont="1" applyFill="1" applyBorder="1" applyAlignment="1">
      <alignment horizontal="left" vertical="center" wrapText="1"/>
    </xf>
    <xf numFmtId="0" fontId="4" fillId="0" borderId="0" xfId="0" applyFont="1" applyBorder="1" applyAlignment="1">
      <alignment horizontal="left" vertical="top" wrapText="1"/>
    </xf>
    <xf numFmtId="49" fontId="4" fillId="0" borderId="0" xfId="0" applyNumberFormat="1" applyFont="1" applyBorder="1" applyAlignment="1">
      <alignment horizontal="left" vertical="top" wrapText="1"/>
    </xf>
    <xf numFmtId="0" fontId="4" fillId="0" borderId="0" xfId="0" applyFont="1" applyBorder="1" applyAlignment="1">
      <alignment horizontal="center" vertical="top" wrapText="1"/>
    </xf>
    <xf numFmtId="2" fontId="4" fillId="0" borderId="0" xfId="0" applyNumberFormat="1" applyFont="1" applyBorder="1" applyAlignment="1">
      <alignment horizontal="center" vertical="top" wrapText="1"/>
    </xf>
    <xf numFmtId="49" fontId="3" fillId="0" borderId="0" xfId="0" applyNumberFormat="1" applyFont="1" applyBorder="1" applyAlignment="1">
      <alignment horizontal="left" vertical="top" wrapText="1"/>
    </xf>
    <xf numFmtId="0" fontId="1" fillId="0" borderId="1" xfId="0" applyNumberFormat="1" applyFont="1" applyBorder="1" applyAlignment="1">
      <alignment horizontal="center" vertical="center" wrapText="1"/>
    </xf>
    <xf numFmtId="0" fontId="3" fillId="0" borderId="0" xfId="0" applyFont="1" applyBorder="1" applyAlignment="1">
      <alignment horizontal="center" vertical="center" wrapText="1"/>
    </xf>
    <xf numFmtId="14" fontId="4" fillId="0" borderId="0" xfId="0" applyNumberFormat="1" applyFont="1" applyBorder="1" applyAlignment="1">
      <alignment horizontal="center" vertical="top" wrapText="1"/>
    </xf>
    <xf numFmtId="14" fontId="1" fillId="0" borderId="0" xfId="0" applyNumberFormat="1" applyFont="1" applyBorder="1" applyAlignment="1">
      <alignment horizontal="center" vertical="top" wrapText="1"/>
    </xf>
    <xf numFmtId="4" fontId="4" fillId="0" borderId="0" xfId="0" applyNumberFormat="1" applyFont="1" applyBorder="1" applyAlignment="1">
      <alignment horizontal="center" vertical="top" wrapText="1"/>
    </xf>
    <xf numFmtId="2" fontId="4" fillId="0" borderId="0" xfId="0" applyNumberFormat="1" applyFont="1" applyFill="1" applyBorder="1" applyAlignment="1">
      <alignment horizontal="center" vertical="top" wrapText="1"/>
    </xf>
    <xf numFmtId="2" fontId="1" fillId="0" borderId="0" xfId="0" applyNumberFormat="1" applyFont="1" applyBorder="1" applyAlignment="1">
      <alignment vertical="center" wrapText="1"/>
    </xf>
    <xf numFmtId="2" fontId="1" fillId="0" borderId="5" xfId="0" applyNumberFormat="1" applyFont="1" applyBorder="1" applyAlignment="1">
      <alignment vertical="center" wrapText="1"/>
    </xf>
    <xf numFmtId="0" fontId="1" fillId="0" borderId="5" xfId="0" applyNumberFormat="1" applyFont="1" applyBorder="1" applyAlignment="1">
      <alignment vertical="center" wrapText="1"/>
    </xf>
    <xf numFmtId="0" fontId="1" fillId="0" borderId="0" xfId="0" applyNumberFormat="1" applyFont="1" applyBorder="1" applyAlignment="1">
      <alignment vertical="center" wrapText="1"/>
    </xf>
    <xf numFmtId="0" fontId="4" fillId="0" borderId="0"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1" fillId="0" borderId="0" xfId="0" applyFont="1" applyBorder="1" applyAlignment="1">
      <alignment horizontal="center" vertical="center" wrapText="1"/>
    </xf>
    <xf numFmtId="2" fontId="9" fillId="0" borderId="0" xfId="0" applyNumberFormat="1" applyFont="1" applyBorder="1" applyAlignment="1">
      <alignment horizontal="left" vertical="center" wrapText="1"/>
    </xf>
    <xf numFmtId="2" fontId="9" fillId="0" borderId="0" xfId="0" applyNumberFormat="1" applyFont="1" applyBorder="1" applyAlignment="1">
      <alignment vertical="center" wrapText="1"/>
    </xf>
    <xf numFmtId="49" fontId="10" fillId="0" borderId="0" xfId="0" applyNumberFormat="1" applyFont="1" applyBorder="1" applyAlignment="1">
      <alignment horizontal="left" vertical="top" wrapText="1"/>
    </xf>
    <xf numFmtId="0" fontId="1" fillId="0" borderId="0" xfId="0" applyNumberFormat="1" applyFont="1" applyBorder="1" applyAlignment="1">
      <alignment horizontal="center" vertical="center" wrapText="1"/>
    </xf>
    <xf numFmtId="0" fontId="1" fillId="4" borderId="0" xfId="0" applyFont="1" applyFill="1" applyBorder="1" applyAlignment="1">
      <alignment horizontal="center" vertical="center" wrapText="1"/>
    </xf>
    <xf numFmtId="2" fontId="1" fillId="4" borderId="0" xfId="0" applyNumberFormat="1" applyFont="1" applyFill="1" applyBorder="1" applyAlignment="1">
      <alignment horizontal="center" vertical="center" wrapText="1"/>
    </xf>
    <xf numFmtId="2" fontId="1" fillId="0" borderId="0" xfId="0" applyNumberFormat="1" applyFont="1" applyBorder="1" applyAlignment="1">
      <alignment horizontal="center" vertical="center" wrapText="1"/>
    </xf>
    <xf numFmtId="2" fontId="2" fillId="0" borderId="0" xfId="0" applyNumberFormat="1" applyFont="1" applyBorder="1" applyAlignment="1">
      <alignment vertical="center" wrapText="1"/>
    </xf>
    <xf numFmtId="0" fontId="2" fillId="0" borderId="1" xfId="0" applyFont="1" applyBorder="1" applyAlignment="1">
      <alignment horizontal="center" vertical="center" wrapText="1"/>
    </xf>
    <xf numFmtId="2" fontId="5" fillId="4" borderId="1" xfId="0" applyNumberFormat="1"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2" fontId="5" fillId="4" borderId="7" xfId="0" applyNumberFormat="1" applyFont="1" applyFill="1" applyBorder="1" applyAlignment="1">
      <alignment horizontal="center" vertical="center" wrapText="1"/>
    </xf>
    <xf numFmtId="0" fontId="11" fillId="4" borderId="0" xfId="0" applyFont="1" applyFill="1" applyBorder="1" applyAlignment="1">
      <alignment horizontal="left" vertical="center" wrapText="1"/>
    </xf>
    <xf numFmtId="2" fontId="11" fillId="4" borderId="0" xfId="0" applyNumberFormat="1" applyFont="1" applyFill="1" applyBorder="1" applyAlignment="1">
      <alignment vertical="center" wrapText="1"/>
    </xf>
    <xf numFmtId="2" fontId="12" fillId="4" borderId="0" xfId="0" applyNumberFormat="1" applyFont="1" applyFill="1" applyBorder="1" applyAlignment="1">
      <alignment vertical="center" wrapText="1"/>
    </xf>
    <xf numFmtId="2" fontId="13" fillId="4" borderId="7" xfId="0" applyNumberFormat="1" applyFont="1" applyFill="1" applyBorder="1" applyAlignment="1">
      <alignment horizontal="center" vertical="center" wrapText="1"/>
    </xf>
    <xf numFmtId="2" fontId="1" fillId="0" borderId="0" xfId="0" applyNumberFormat="1" applyFont="1" applyBorder="1" applyAlignment="1">
      <alignment horizontal="left" vertical="center" wrapText="1"/>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Alignment="1"/>
    <xf numFmtId="2" fontId="1" fillId="0" borderId="0"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5"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NumberFormat="1" applyFont="1" applyBorder="1" applyAlignment="1">
      <alignment horizontal="center" vertical="center" wrapText="1"/>
    </xf>
    <xf numFmtId="0" fontId="5" fillId="0" borderId="11" xfId="0" applyNumberFormat="1" applyFont="1" applyBorder="1" applyAlignment="1">
      <alignment horizontal="center" vertical="center" wrapText="1"/>
    </xf>
    <xf numFmtId="9" fontId="5" fillId="0" borderId="7" xfId="0" applyNumberFormat="1" applyFont="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NumberFormat="1" applyFont="1" applyFill="1" applyBorder="1" applyAlignment="1">
      <alignment horizontal="center" vertical="center" wrapText="1"/>
    </xf>
    <xf numFmtId="2" fontId="5" fillId="0" borderId="4" xfId="0" applyNumberFormat="1" applyFont="1" applyBorder="1" applyAlignment="1">
      <alignment horizontal="center" vertical="center" wrapText="1"/>
    </xf>
    <xf numFmtId="2" fontId="5" fillId="0" borderId="10" xfId="0" applyNumberFormat="1" applyFont="1" applyBorder="1" applyAlignment="1">
      <alignment horizontal="center" vertical="center" wrapText="1"/>
    </xf>
    <xf numFmtId="0" fontId="5" fillId="4" borderId="7" xfId="0" applyFont="1" applyFill="1" applyBorder="1" applyAlignment="1">
      <alignment horizontal="center" vertical="center" wrapText="1"/>
    </xf>
    <xf numFmtId="2" fontId="5" fillId="0" borderId="7" xfId="0" applyNumberFormat="1" applyFont="1" applyBorder="1" applyAlignment="1">
      <alignment horizontal="center" vertical="center" wrapText="1"/>
    </xf>
    <xf numFmtId="165" fontId="4" fillId="3" borderId="1" xfId="0" applyNumberFormat="1" applyFont="1" applyFill="1" applyBorder="1" applyAlignment="1">
      <alignment horizontal="center" vertical="top" wrapText="1"/>
    </xf>
    <xf numFmtId="165" fontId="4" fillId="2" borderId="1" xfId="0" applyNumberFormat="1" applyFont="1" applyFill="1" applyBorder="1" applyAlignment="1">
      <alignment horizontal="center" vertical="top" wrapText="1"/>
    </xf>
    <xf numFmtId="4" fontId="4" fillId="3" borderId="1" xfId="0" applyNumberFormat="1" applyFont="1" applyFill="1" applyBorder="1" applyAlignment="1">
      <alignment horizontal="center" vertical="top"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2" fontId="1" fillId="0" borderId="0" xfId="0" applyNumberFormat="1" applyFont="1" applyBorder="1" applyAlignment="1">
      <alignment horizontal="left" vertical="center" wrapText="1"/>
    </xf>
    <xf numFmtId="0" fontId="2" fillId="0" borderId="0"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2" fontId="2" fillId="0" borderId="0" xfId="0" applyNumberFormat="1" applyFont="1" applyBorder="1" applyAlignment="1">
      <alignment vertical="center" wrapText="1"/>
    </xf>
    <xf numFmtId="0" fontId="8" fillId="0" borderId="0" xfId="0" applyFont="1" applyAlignment="1">
      <alignment horizontal="right" vertical="top" wrapText="1"/>
    </xf>
    <xf numFmtId="0" fontId="7" fillId="0" borderId="0" xfId="0" applyFont="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87;&#1086;&#1076;&#1088;&#1103;&#1076;&#1095;&#1080;&#1082;/&#1086;&#1090;&#1095;&#1077;&#1090;%20&#1087;&#1086;%20&#1089;&#1090;&#1072;&#1090;&#1100;&#1103;&#108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DSheet"/>
    </sheetNames>
    <sheetDataSet>
      <sheetData sheetId="0">
        <row r="7">
          <cell r="AE7">
            <v>658508.04</v>
          </cell>
          <cell r="AG7">
            <v>49619.67</v>
          </cell>
          <cell r="AK7">
            <v>22096.41</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08"/>
  <sheetViews>
    <sheetView tabSelected="1" zoomScale="130" zoomScaleNormal="130" workbookViewId="0">
      <selection activeCell="F8" sqref="F8"/>
    </sheetView>
  </sheetViews>
  <sheetFormatPr defaultRowHeight="15"/>
  <cols>
    <col min="1" max="1" width="5.140625" customWidth="1"/>
    <col min="2" max="2" width="40.85546875" customWidth="1"/>
    <col min="3" max="3" width="12.42578125" customWidth="1"/>
    <col min="4" max="4" width="19.140625" customWidth="1"/>
    <col min="5" max="5" width="14.42578125" customWidth="1"/>
    <col min="6" max="6" width="10.7109375" customWidth="1"/>
    <col min="7" max="7" width="13.42578125" customWidth="1"/>
    <col min="8" max="8" width="13.85546875" customWidth="1"/>
  </cols>
  <sheetData>
    <row r="1" spans="1:8" ht="15.75" customHeight="1">
      <c r="A1" s="1"/>
      <c r="B1" s="8"/>
      <c r="C1" s="8"/>
      <c r="D1" s="109" t="s">
        <v>60</v>
      </c>
      <c r="E1" s="109"/>
    </row>
    <row r="2" spans="1:8" ht="18.75">
      <c r="A2" s="1"/>
      <c r="B2" s="19"/>
      <c r="C2" s="19"/>
      <c r="D2" s="109"/>
      <c r="E2" s="109"/>
    </row>
    <row r="3" spans="1:8" ht="18.75">
      <c r="A3" s="1"/>
      <c r="B3" s="20"/>
      <c r="C3" s="20"/>
      <c r="D3" s="109"/>
      <c r="E3" s="109"/>
    </row>
    <row r="4" spans="1:8" ht="15.75">
      <c r="A4" s="1"/>
      <c r="B4" s="8"/>
      <c r="C4" s="8"/>
      <c r="D4" s="109"/>
      <c r="E4" s="109"/>
    </row>
    <row r="5" spans="1:8" ht="18.75">
      <c r="A5" s="1"/>
      <c r="B5" s="8"/>
      <c r="C5" s="8"/>
      <c r="D5" s="1"/>
      <c r="E5" s="21"/>
    </row>
    <row r="6" spans="1:8" ht="57" customHeight="1">
      <c r="A6" s="110" t="s">
        <v>94</v>
      </c>
      <c r="B6" s="110"/>
      <c r="C6" s="110"/>
      <c r="D6" s="110"/>
      <c r="E6" s="110"/>
    </row>
    <row r="8" spans="1:8" ht="48.75" customHeight="1">
      <c r="A8" s="2" t="s">
        <v>0</v>
      </c>
      <c r="B8" s="9" t="s">
        <v>1</v>
      </c>
      <c r="C8" s="2" t="s">
        <v>83</v>
      </c>
      <c r="D8" s="2" t="s">
        <v>2</v>
      </c>
      <c r="E8" s="44"/>
      <c r="F8" s="1"/>
      <c r="G8" s="1"/>
      <c r="H8" s="1"/>
    </row>
    <row r="9" spans="1:8" ht="23.25" customHeight="1">
      <c r="A9" s="3" t="s">
        <v>6</v>
      </c>
      <c r="B9" s="10" t="s">
        <v>3</v>
      </c>
      <c r="C9" s="12"/>
      <c r="D9" s="12">
        <v>44602</v>
      </c>
      <c r="E9" s="45"/>
      <c r="F9" s="5"/>
      <c r="G9" s="5"/>
      <c r="H9" s="5"/>
    </row>
    <row r="10" spans="1:8" ht="24" customHeight="1">
      <c r="A10" s="3" t="s">
        <v>7</v>
      </c>
      <c r="B10" s="10" t="s">
        <v>13</v>
      </c>
      <c r="C10" s="14"/>
      <c r="D10" s="14">
        <v>44197</v>
      </c>
      <c r="E10" s="46"/>
      <c r="F10" s="5"/>
      <c r="G10" s="5"/>
      <c r="H10" s="5"/>
    </row>
    <row r="11" spans="1:8" ht="25.5" customHeight="1">
      <c r="A11" s="3" t="s">
        <v>8</v>
      </c>
      <c r="B11" s="10" t="s">
        <v>14</v>
      </c>
      <c r="C11" s="14"/>
      <c r="D11" s="14">
        <v>44561</v>
      </c>
      <c r="E11" s="46"/>
      <c r="F11" s="5"/>
      <c r="G11" s="5"/>
      <c r="H11" s="5"/>
    </row>
    <row r="12" spans="1:8" ht="36" customHeight="1">
      <c r="A12" s="3">
        <v>4</v>
      </c>
      <c r="B12" s="11" t="s">
        <v>15</v>
      </c>
      <c r="C12" s="4" t="s">
        <v>9</v>
      </c>
      <c r="D12" s="17"/>
      <c r="E12" s="47"/>
      <c r="F12" s="5"/>
      <c r="G12" s="5"/>
      <c r="H12" s="5"/>
    </row>
    <row r="13" spans="1:8" ht="22.5" customHeight="1">
      <c r="A13" s="3">
        <v>5</v>
      </c>
      <c r="B13" s="7" t="s">
        <v>25</v>
      </c>
      <c r="C13" s="4" t="s">
        <v>9</v>
      </c>
      <c r="D13" s="4">
        <v>0</v>
      </c>
      <c r="E13" s="40"/>
      <c r="F13" s="5"/>
      <c r="G13" s="5"/>
      <c r="H13" s="5"/>
    </row>
    <row r="14" spans="1:8" ht="26.25" customHeight="1">
      <c r="A14" s="3">
        <v>6</v>
      </c>
      <c r="B14" s="7" t="s">
        <v>26</v>
      </c>
      <c r="C14" s="4" t="s">
        <v>9</v>
      </c>
      <c r="D14" s="17">
        <v>443802.05</v>
      </c>
      <c r="E14" s="47"/>
      <c r="F14" s="5"/>
      <c r="G14" s="5"/>
      <c r="H14" s="5"/>
    </row>
    <row r="15" spans="1:8" ht="51" customHeight="1">
      <c r="A15" s="3">
        <v>7</v>
      </c>
      <c r="B15" s="11" t="s">
        <v>32</v>
      </c>
      <c r="C15" s="4" t="s">
        <v>9</v>
      </c>
      <c r="D15" s="15">
        <f>D16+D17</f>
        <v>881462.64</v>
      </c>
      <c r="E15" s="48"/>
      <c r="F15" s="5"/>
      <c r="G15" s="5"/>
      <c r="H15" s="5"/>
    </row>
    <row r="16" spans="1:8" ht="24" customHeight="1">
      <c r="A16" s="3">
        <v>8</v>
      </c>
      <c r="B16" s="7" t="s">
        <v>27</v>
      </c>
      <c r="C16" s="4" t="s">
        <v>9</v>
      </c>
      <c r="D16" s="22">
        <f>[1]TDSheet!$AE$7</f>
        <v>658508.04</v>
      </c>
      <c r="E16" s="48"/>
      <c r="F16" s="5"/>
      <c r="G16" s="5"/>
      <c r="H16" s="5"/>
    </row>
    <row r="17" spans="1:8" ht="23.25" customHeight="1">
      <c r="A17" s="3">
        <v>9</v>
      </c>
      <c r="B17" s="7" t="s">
        <v>28</v>
      </c>
      <c r="C17" s="4" t="s">
        <v>9</v>
      </c>
      <c r="D17" s="90">
        <v>222954.6</v>
      </c>
      <c r="E17" s="48"/>
      <c r="F17" s="5"/>
      <c r="G17" s="5"/>
      <c r="H17" s="5"/>
    </row>
    <row r="18" spans="1:8" ht="25.5" customHeight="1">
      <c r="A18" s="3">
        <v>10</v>
      </c>
      <c r="B18" s="11" t="s">
        <v>16</v>
      </c>
      <c r="C18" s="4" t="s">
        <v>9</v>
      </c>
      <c r="D18" s="15">
        <f>D19+D22+D23+D24</f>
        <v>853792.51</v>
      </c>
      <c r="E18" s="48"/>
      <c r="F18" s="5"/>
      <c r="G18" s="5"/>
      <c r="H18" s="5"/>
    </row>
    <row r="19" spans="1:8" ht="22.5" customHeight="1">
      <c r="A19" s="3">
        <v>11</v>
      </c>
      <c r="B19" s="7" t="s">
        <v>33</v>
      </c>
      <c r="C19" s="4" t="s">
        <v>9</v>
      </c>
      <c r="D19" s="15">
        <f>D20+D21</f>
        <v>853792.51</v>
      </c>
      <c r="E19" s="48"/>
      <c r="F19" s="36" t="s">
        <v>59</v>
      </c>
      <c r="G19" s="5"/>
      <c r="H19" s="5"/>
    </row>
    <row r="20" spans="1:8" ht="21.75" customHeight="1">
      <c r="A20" s="3">
        <v>12</v>
      </c>
      <c r="B20" s="7" t="s">
        <v>27</v>
      </c>
      <c r="C20" s="4" t="s">
        <v>9</v>
      </c>
      <c r="D20" s="89">
        <v>697601.8</v>
      </c>
      <c r="E20" s="48"/>
      <c r="F20" s="5"/>
      <c r="G20" s="5"/>
      <c r="H20" s="5"/>
    </row>
    <row r="21" spans="1:8" ht="19.5" customHeight="1">
      <c r="A21" s="3">
        <v>13</v>
      </c>
      <c r="B21" s="7" t="s">
        <v>28</v>
      </c>
      <c r="C21" s="4" t="s">
        <v>9</v>
      </c>
      <c r="D21" s="91">
        <f>236190.71-80000</f>
        <v>156190.71</v>
      </c>
      <c r="E21" s="48"/>
      <c r="F21" s="5"/>
      <c r="G21" s="5"/>
      <c r="H21" s="5"/>
    </row>
    <row r="22" spans="1:8" ht="25.5" customHeight="1">
      <c r="A22" s="3">
        <v>14</v>
      </c>
      <c r="B22" s="7" t="s">
        <v>34</v>
      </c>
      <c r="C22" s="4" t="s">
        <v>9</v>
      </c>
      <c r="D22" s="4">
        <v>0</v>
      </c>
      <c r="E22" s="40"/>
      <c r="F22" s="5"/>
      <c r="G22" s="5"/>
      <c r="H22" s="5"/>
    </row>
    <row r="23" spans="1:8" ht="23.25" customHeight="1">
      <c r="A23" s="3">
        <v>15</v>
      </c>
      <c r="B23" s="7" t="s">
        <v>29</v>
      </c>
      <c r="C23" s="4" t="s">
        <v>9</v>
      </c>
      <c r="D23" s="4">
        <v>0</v>
      </c>
      <c r="E23" s="40"/>
      <c r="F23" s="5"/>
      <c r="G23" s="5"/>
      <c r="H23" s="5"/>
    </row>
    <row r="24" spans="1:8" ht="39" customHeight="1">
      <c r="A24" s="3">
        <v>16</v>
      </c>
      <c r="B24" s="7" t="s">
        <v>30</v>
      </c>
      <c r="C24" s="4" t="s">
        <v>9</v>
      </c>
      <c r="D24" s="4">
        <v>0</v>
      </c>
      <c r="E24" s="40"/>
      <c r="F24" s="5"/>
      <c r="G24" s="5"/>
      <c r="H24" s="5"/>
    </row>
    <row r="25" spans="1:8" ht="21" customHeight="1">
      <c r="A25" s="3">
        <v>17</v>
      </c>
      <c r="B25" s="7" t="s">
        <v>31</v>
      </c>
      <c r="C25" s="4" t="s">
        <v>9</v>
      </c>
      <c r="D25" s="4">
        <v>0</v>
      </c>
      <c r="E25" s="40"/>
      <c r="F25" s="5"/>
      <c r="G25" s="5"/>
      <c r="H25" s="5"/>
    </row>
    <row r="26" spans="1:8" ht="23.25" customHeight="1">
      <c r="A26" s="3">
        <v>18</v>
      </c>
      <c r="B26" s="11" t="s">
        <v>17</v>
      </c>
      <c r="C26" s="4" t="s">
        <v>9</v>
      </c>
      <c r="D26" s="15">
        <f>D18-D29</f>
        <v>782076.43</v>
      </c>
      <c r="E26" s="41"/>
      <c r="F26" s="5"/>
      <c r="G26" s="5"/>
      <c r="H26" s="5"/>
    </row>
    <row r="27" spans="1:8" ht="39" customHeight="1">
      <c r="A27" s="3">
        <v>19</v>
      </c>
      <c r="B27" s="11" t="s">
        <v>18</v>
      </c>
      <c r="C27" s="4" t="s">
        <v>9</v>
      </c>
      <c r="D27" s="15"/>
      <c r="E27" s="41"/>
      <c r="F27" s="5"/>
      <c r="G27" s="5"/>
      <c r="H27" s="5"/>
    </row>
    <row r="28" spans="1:8" ht="25.5" customHeight="1">
      <c r="A28" s="3">
        <v>20</v>
      </c>
      <c r="B28" s="7" t="s">
        <v>23</v>
      </c>
      <c r="C28" s="4" t="s">
        <v>9</v>
      </c>
      <c r="D28" s="4">
        <v>0</v>
      </c>
      <c r="E28" s="40"/>
      <c r="F28" s="5"/>
      <c r="G28" s="5"/>
      <c r="H28" s="5"/>
    </row>
    <row r="29" spans="1:8" ht="20.25" customHeight="1">
      <c r="A29" s="3">
        <v>21</v>
      </c>
      <c r="B29" s="7" t="s">
        <v>24</v>
      </c>
      <c r="C29" s="4" t="s">
        <v>9</v>
      </c>
      <c r="D29" s="15">
        <f>[1]TDSheet!$AG$7+[1]TDSheet!$AK$7</f>
        <v>71716.08</v>
      </c>
      <c r="E29" s="41"/>
      <c r="F29" s="5"/>
      <c r="G29" s="5"/>
      <c r="H29" s="5"/>
    </row>
    <row r="30" spans="1:8" ht="15.75">
      <c r="A30" s="38"/>
      <c r="B30" s="39"/>
      <c r="C30" s="39"/>
      <c r="D30" s="40"/>
      <c r="E30" s="41"/>
      <c r="F30" s="5"/>
      <c r="G30" s="5"/>
      <c r="H30" s="5"/>
    </row>
    <row r="31" spans="1:8" ht="15.75">
      <c r="A31" s="38"/>
      <c r="B31" s="58" t="s">
        <v>73</v>
      </c>
      <c r="C31" s="42"/>
      <c r="D31" s="40"/>
      <c r="E31" s="41"/>
      <c r="F31" s="73"/>
      <c r="G31" s="5"/>
      <c r="H31" s="5"/>
    </row>
    <row r="32" spans="1:8" ht="15.75">
      <c r="A32" s="95" t="s">
        <v>77</v>
      </c>
      <c r="B32" s="96"/>
      <c r="C32" s="96"/>
      <c r="D32" s="96"/>
      <c r="E32" s="97"/>
      <c r="F32" s="97"/>
      <c r="G32" s="5"/>
      <c r="H32" s="5"/>
    </row>
    <row r="33" spans="1:8" ht="87.75" customHeight="1">
      <c r="A33" s="23"/>
      <c r="B33" s="23" t="s">
        <v>61</v>
      </c>
      <c r="C33" s="23" t="s">
        <v>79</v>
      </c>
      <c r="D33" s="77" t="s">
        <v>80</v>
      </c>
      <c r="E33" s="79"/>
      <c r="F33" s="74"/>
      <c r="G33" s="5"/>
      <c r="H33" s="5"/>
    </row>
    <row r="34" spans="1:8" ht="19.5" customHeight="1">
      <c r="A34" s="43">
        <v>1</v>
      </c>
      <c r="B34" s="25" t="s">
        <v>62</v>
      </c>
      <c r="C34" s="24">
        <v>141227.45000000001</v>
      </c>
      <c r="D34" s="78" t="s">
        <v>54</v>
      </c>
      <c r="E34" s="80"/>
      <c r="F34" s="62"/>
      <c r="G34" s="5"/>
      <c r="H34" s="5"/>
    </row>
    <row r="35" spans="1:8" ht="22.5" customHeight="1">
      <c r="A35" s="43">
        <v>2</v>
      </c>
      <c r="B35" s="25" t="s">
        <v>63</v>
      </c>
      <c r="C35" s="24">
        <v>116117.5</v>
      </c>
      <c r="D35" s="78" t="s">
        <v>57</v>
      </c>
      <c r="E35" s="80"/>
      <c r="F35" s="62"/>
      <c r="G35" s="5"/>
      <c r="H35" s="5"/>
    </row>
    <row r="36" spans="1:8" ht="15.75">
      <c r="A36" s="43">
        <v>3</v>
      </c>
      <c r="B36" s="26" t="s">
        <v>64</v>
      </c>
      <c r="C36" s="27">
        <v>38932.67</v>
      </c>
      <c r="D36" s="78" t="s">
        <v>58</v>
      </c>
      <c r="E36" s="80"/>
      <c r="F36" s="62"/>
      <c r="G36" s="5"/>
      <c r="H36" s="5"/>
    </row>
    <row r="37" spans="1:8" ht="63">
      <c r="A37" s="43">
        <v>4</v>
      </c>
      <c r="B37" s="26" t="s">
        <v>65</v>
      </c>
      <c r="C37" s="27">
        <v>44462</v>
      </c>
      <c r="D37" s="78" t="s">
        <v>54</v>
      </c>
      <c r="E37" s="80"/>
      <c r="F37" s="62"/>
      <c r="G37" s="5"/>
      <c r="H37" s="5"/>
    </row>
    <row r="38" spans="1:8" ht="110.25">
      <c r="A38" s="43">
        <v>5</v>
      </c>
      <c r="B38" s="26" t="s">
        <v>66</v>
      </c>
      <c r="C38" s="27">
        <v>116014.66</v>
      </c>
      <c r="D38" s="78" t="s">
        <v>54</v>
      </c>
      <c r="E38" s="80"/>
      <c r="F38" s="62"/>
      <c r="G38" s="5"/>
      <c r="H38" s="5"/>
    </row>
    <row r="39" spans="1:8" ht="15.75">
      <c r="A39" s="43">
        <v>6</v>
      </c>
      <c r="B39" s="26" t="s">
        <v>71</v>
      </c>
      <c r="C39" s="27">
        <f>6000*2*12+12000</f>
        <v>156000</v>
      </c>
      <c r="D39" s="78" t="s">
        <v>58</v>
      </c>
      <c r="E39" s="80"/>
      <c r="F39" s="62"/>
      <c r="G39" s="5"/>
      <c r="H39" s="5"/>
    </row>
    <row r="40" spans="1:8" ht="47.25">
      <c r="A40" s="43">
        <v>7</v>
      </c>
      <c r="B40" s="26" t="s">
        <v>67</v>
      </c>
      <c r="C40" s="24">
        <v>9368</v>
      </c>
      <c r="D40" s="77" t="s">
        <v>81</v>
      </c>
      <c r="E40" s="80"/>
      <c r="F40" s="28"/>
      <c r="G40" s="5"/>
      <c r="H40" s="5"/>
    </row>
    <row r="41" spans="1:8" ht="31.5">
      <c r="A41" s="43">
        <v>8</v>
      </c>
      <c r="B41" s="26" t="s">
        <v>74</v>
      </c>
      <c r="C41" s="27">
        <f>475*2</f>
        <v>950</v>
      </c>
      <c r="D41" s="78" t="s">
        <v>85</v>
      </c>
      <c r="E41" s="80"/>
      <c r="F41" s="28"/>
      <c r="G41" s="5"/>
      <c r="H41" s="5"/>
    </row>
    <row r="42" spans="1:8" ht="31.5">
      <c r="A42" s="43">
        <v>9</v>
      </c>
      <c r="B42" s="26" t="s">
        <v>88</v>
      </c>
      <c r="C42" s="27">
        <v>9375</v>
      </c>
      <c r="D42" s="78" t="s">
        <v>85</v>
      </c>
      <c r="E42" s="81"/>
      <c r="F42" s="28"/>
      <c r="G42" s="5"/>
      <c r="H42" s="5"/>
    </row>
    <row r="43" spans="1:8" ht="31.5">
      <c r="A43" s="43">
        <v>10</v>
      </c>
      <c r="B43" s="26" t="s">
        <v>95</v>
      </c>
      <c r="C43" s="88">
        <v>19108.34</v>
      </c>
      <c r="D43" s="77" t="s">
        <v>68</v>
      </c>
      <c r="E43" s="80"/>
      <c r="F43" s="62"/>
      <c r="G43" s="5"/>
      <c r="H43" s="1"/>
    </row>
    <row r="44" spans="1:8" ht="31.5">
      <c r="A44" s="43">
        <v>11</v>
      </c>
      <c r="B44" s="26" t="s">
        <v>96</v>
      </c>
      <c r="C44" s="27">
        <v>7108.32</v>
      </c>
      <c r="D44" s="77" t="s">
        <v>97</v>
      </c>
      <c r="E44" s="80"/>
      <c r="F44" s="76"/>
      <c r="G44" s="5"/>
      <c r="H44" s="1"/>
    </row>
    <row r="45" spans="1:8" ht="38.25" customHeight="1">
      <c r="A45" s="43">
        <v>12</v>
      </c>
      <c r="B45" s="26" t="s">
        <v>89</v>
      </c>
      <c r="C45" s="27">
        <f>4340*2</f>
        <v>8680</v>
      </c>
      <c r="D45" s="78" t="s">
        <v>84</v>
      </c>
      <c r="E45" s="81"/>
      <c r="F45" s="62"/>
      <c r="G45" s="5"/>
      <c r="H45" s="5"/>
    </row>
    <row r="46" spans="1:8" ht="115.5" customHeight="1">
      <c r="A46" s="43">
        <v>13</v>
      </c>
      <c r="B46" s="26" t="s">
        <v>82</v>
      </c>
      <c r="C46" s="27">
        <v>15160.2</v>
      </c>
      <c r="D46" s="78" t="s">
        <v>54</v>
      </c>
      <c r="E46" s="80"/>
      <c r="F46" s="62"/>
      <c r="G46" s="5"/>
      <c r="H46" s="5"/>
    </row>
    <row r="47" spans="1:8" ht="34.5" customHeight="1">
      <c r="A47" s="43">
        <v>14</v>
      </c>
      <c r="B47" s="29" t="s">
        <v>78</v>
      </c>
      <c r="C47" s="27">
        <f>0.1*SUM(C34:C46)</f>
        <v>68250.41399999999</v>
      </c>
      <c r="D47" s="78" t="s">
        <v>54</v>
      </c>
      <c r="E47" s="80"/>
      <c r="F47" s="62"/>
      <c r="G47" s="5"/>
      <c r="H47" s="5"/>
    </row>
    <row r="48" spans="1:8" ht="15.75">
      <c r="A48" s="51"/>
      <c r="B48" s="50"/>
      <c r="C48" s="50"/>
      <c r="D48" s="50"/>
      <c r="E48" s="49"/>
      <c r="F48" s="62"/>
      <c r="G48" s="5"/>
      <c r="H48" s="5"/>
    </row>
    <row r="49" spans="1:8" ht="15.75">
      <c r="A49" s="52"/>
      <c r="B49" s="57" t="s">
        <v>75</v>
      </c>
      <c r="C49" s="49"/>
      <c r="D49" s="49"/>
      <c r="E49" s="49"/>
      <c r="F49" s="62"/>
      <c r="G49" s="5"/>
      <c r="H49" s="5"/>
    </row>
    <row r="50" spans="1:8" ht="31.5" customHeight="1">
      <c r="A50" s="52"/>
      <c r="B50" s="108" t="s">
        <v>91</v>
      </c>
      <c r="C50" s="108"/>
      <c r="D50" s="56">
        <v>163863.76999999999</v>
      </c>
      <c r="E50" s="49"/>
      <c r="F50" s="62"/>
      <c r="G50" s="5"/>
      <c r="H50" s="5"/>
    </row>
    <row r="51" spans="1:8" ht="15.75">
      <c r="A51" s="52"/>
      <c r="B51" s="108" t="s">
        <v>92</v>
      </c>
      <c r="C51" s="108"/>
      <c r="D51" s="56">
        <f>D17</f>
        <v>222954.6</v>
      </c>
      <c r="E51" s="49"/>
      <c r="F51" s="62"/>
      <c r="G51" s="5"/>
      <c r="H51" s="5"/>
    </row>
    <row r="52" spans="1:8" ht="15.75">
      <c r="A52" s="52"/>
      <c r="B52" s="108" t="s">
        <v>93</v>
      </c>
      <c r="C52" s="108"/>
      <c r="D52" s="56">
        <f>D21</f>
        <v>156190.71</v>
      </c>
      <c r="E52" s="49"/>
      <c r="F52" s="62"/>
      <c r="G52" s="5"/>
      <c r="H52" s="5"/>
    </row>
    <row r="53" spans="1:8" ht="15.75">
      <c r="A53" s="95" t="s">
        <v>86</v>
      </c>
      <c r="B53" s="96"/>
      <c r="C53" s="96"/>
      <c r="D53" s="96"/>
      <c r="E53" s="97"/>
      <c r="F53" s="97"/>
      <c r="G53" s="5"/>
      <c r="H53" s="5"/>
    </row>
    <row r="54" spans="1:8" ht="94.5">
      <c r="A54" s="43"/>
      <c r="B54" s="23" t="s">
        <v>61</v>
      </c>
      <c r="C54" s="23" t="s">
        <v>79</v>
      </c>
      <c r="D54" s="77" t="s">
        <v>87</v>
      </c>
      <c r="E54" s="79"/>
      <c r="F54" s="62"/>
      <c r="G54" s="5"/>
      <c r="H54" s="5"/>
    </row>
    <row r="55" spans="1:8" ht="33.75" customHeight="1">
      <c r="A55" s="43">
        <v>1</v>
      </c>
      <c r="B55" s="26" t="s">
        <v>99</v>
      </c>
      <c r="C55" s="27">
        <v>9865</v>
      </c>
      <c r="D55" s="78"/>
      <c r="E55" s="81"/>
      <c r="F55" s="62"/>
      <c r="G55" s="5"/>
      <c r="H55" s="5"/>
    </row>
    <row r="56" spans="1:8" ht="304.5" customHeight="1">
      <c r="A56" s="43">
        <v>2</v>
      </c>
      <c r="B56" s="29" t="s">
        <v>100</v>
      </c>
      <c r="C56" s="65">
        <v>8650</v>
      </c>
      <c r="D56" s="82" t="s">
        <v>101</v>
      </c>
      <c r="E56" s="81"/>
      <c r="F56" s="73"/>
      <c r="G56" s="5"/>
      <c r="H56" s="5"/>
    </row>
    <row r="57" spans="1:8" ht="63">
      <c r="A57" s="43">
        <v>3</v>
      </c>
      <c r="B57" s="34" t="s">
        <v>102</v>
      </c>
      <c r="C57" s="66">
        <v>2550</v>
      </c>
      <c r="D57" s="83" t="s">
        <v>103</v>
      </c>
      <c r="E57" s="84"/>
      <c r="F57" s="73"/>
      <c r="G57" s="5"/>
      <c r="H57" s="5"/>
    </row>
    <row r="58" spans="1:8" ht="15.75">
      <c r="A58" s="43">
        <v>4</v>
      </c>
      <c r="B58" s="35" t="s">
        <v>104</v>
      </c>
      <c r="C58" s="65">
        <v>1670</v>
      </c>
      <c r="D58" s="83" t="s">
        <v>105</v>
      </c>
      <c r="E58" s="84"/>
      <c r="F58" s="73"/>
      <c r="G58" s="5"/>
      <c r="H58" s="5"/>
    </row>
    <row r="59" spans="1:8" ht="31.5">
      <c r="A59" s="43">
        <v>5</v>
      </c>
      <c r="B59" s="37" t="s">
        <v>108</v>
      </c>
      <c r="C59" s="67">
        <v>1875</v>
      </c>
      <c r="D59" s="83" t="s">
        <v>109</v>
      </c>
      <c r="E59" s="84"/>
      <c r="F59" s="73"/>
      <c r="G59" s="5"/>
      <c r="H59" s="5"/>
    </row>
    <row r="60" spans="1:8" ht="31.5">
      <c r="A60" s="43">
        <v>6</v>
      </c>
      <c r="B60" s="37" t="s">
        <v>123</v>
      </c>
      <c r="C60" s="67">
        <f>1050*3</f>
        <v>3150</v>
      </c>
      <c r="D60" s="83" t="s">
        <v>122</v>
      </c>
      <c r="E60" s="84"/>
      <c r="F60" s="73"/>
      <c r="G60" s="5"/>
      <c r="H60" s="5"/>
    </row>
    <row r="61" spans="1:8" ht="47.25">
      <c r="A61" s="43">
        <v>7</v>
      </c>
      <c r="B61" s="37" t="s">
        <v>129</v>
      </c>
      <c r="C61" s="85">
        <v>66663.8</v>
      </c>
      <c r="D61" s="83" t="s">
        <v>110</v>
      </c>
      <c r="E61" s="84"/>
      <c r="F61" s="73"/>
      <c r="G61" s="5"/>
      <c r="H61" s="5"/>
    </row>
    <row r="62" spans="1:8" ht="31.5">
      <c r="A62" s="43">
        <v>8</v>
      </c>
      <c r="B62" s="37" t="s">
        <v>112</v>
      </c>
      <c r="C62" s="86">
        <v>7996.4</v>
      </c>
      <c r="D62" s="87" t="s">
        <v>111</v>
      </c>
      <c r="E62" s="84"/>
      <c r="F62" s="73"/>
      <c r="G62" s="5"/>
      <c r="H62" s="5"/>
    </row>
    <row r="63" spans="1:8" ht="47.25">
      <c r="A63" s="43">
        <v>9</v>
      </c>
      <c r="B63" s="37" t="s">
        <v>113</v>
      </c>
      <c r="C63" s="86">
        <f>(390*2*2)+(2*268)</f>
        <v>2096</v>
      </c>
      <c r="D63" s="87" t="s">
        <v>114</v>
      </c>
      <c r="E63" s="84"/>
      <c r="F63" s="73"/>
      <c r="G63" s="5"/>
      <c r="H63" s="5"/>
    </row>
    <row r="64" spans="1:8" ht="47.25">
      <c r="A64" s="43">
        <v>10</v>
      </c>
      <c r="B64" s="37" t="s">
        <v>130</v>
      </c>
      <c r="C64" s="86">
        <f>(177*3*2)+(390*2*3)+(5*2*268)</f>
        <v>6082</v>
      </c>
      <c r="D64" s="87" t="s">
        <v>115</v>
      </c>
      <c r="E64" s="84"/>
      <c r="F64" s="73"/>
      <c r="G64" s="5"/>
      <c r="H64" s="5"/>
    </row>
    <row r="65" spans="1:12" ht="31.5">
      <c r="A65" s="43">
        <v>11</v>
      </c>
      <c r="B65" s="37" t="s">
        <v>107</v>
      </c>
      <c r="C65" s="67">
        <v>790</v>
      </c>
      <c r="D65" s="83" t="s">
        <v>105</v>
      </c>
      <c r="E65" s="84"/>
      <c r="F65" s="73"/>
      <c r="G65" s="5"/>
      <c r="H65" s="5"/>
      <c r="I65">
        <v>64.650000000000006</v>
      </c>
      <c r="J65" t="s">
        <v>116</v>
      </c>
    </row>
    <row r="66" spans="1:12" ht="15.75">
      <c r="A66" s="43">
        <v>12</v>
      </c>
      <c r="B66" s="37" t="s">
        <v>127</v>
      </c>
      <c r="C66" s="67">
        <f>945*6</f>
        <v>5670</v>
      </c>
      <c r="D66" s="83" t="s">
        <v>128</v>
      </c>
      <c r="E66" s="84"/>
      <c r="F66" s="73"/>
      <c r="G66" s="5"/>
      <c r="H66" s="5"/>
    </row>
    <row r="67" spans="1:12" ht="47.25">
      <c r="A67" s="43">
        <v>13</v>
      </c>
      <c r="B67" s="37" t="s">
        <v>124</v>
      </c>
      <c r="C67" s="67">
        <v>15789</v>
      </c>
      <c r="D67" s="83" t="s">
        <v>90</v>
      </c>
      <c r="E67" s="84"/>
      <c r="F67" s="73"/>
      <c r="G67" s="5"/>
      <c r="H67" s="5"/>
    </row>
    <row r="68" spans="1:12" ht="31.5">
      <c r="A68" s="43">
        <v>14</v>
      </c>
      <c r="B68" s="37" t="s">
        <v>98</v>
      </c>
      <c r="C68" s="71">
        <f>SUM(C55:C67)</f>
        <v>132847.20000000001</v>
      </c>
      <c r="D68" s="83"/>
      <c r="E68" s="84"/>
      <c r="F68" s="73"/>
      <c r="G68" s="5"/>
      <c r="H68" s="5"/>
      <c r="I68">
        <v>44</v>
      </c>
      <c r="J68" t="s">
        <v>90</v>
      </c>
      <c r="K68">
        <v>15590</v>
      </c>
      <c r="L68" t="s">
        <v>90</v>
      </c>
    </row>
    <row r="69" spans="1:12" ht="47.25">
      <c r="A69" s="59"/>
      <c r="B69" s="63" t="s">
        <v>125</v>
      </c>
      <c r="C69" s="57">
        <f>D52-C68</f>
        <v>23343.50999999998</v>
      </c>
      <c r="D69" s="60"/>
      <c r="E69" s="61"/>
      <c r="F69" s="73"/>
      <c r="G69" s="5"/>
      <c r="H69" s="5"/>
      <c r="I69">
        <v>48</v>
      </c>
    </row>
    <row r="70" spans="1:12" ht="47.25">
      <c r="A70" s="59"/>
      <c r="B70" s="68" t="s">
        <v>126</v>
      </c>
      <c r="C70" s="70">
        <f>C69+D50</f>
        <v>187207.27999999997</v>
      </c>
      <c r="D70" s="60"/>
      <c r="E70" s="61"/>
      <c r="F70" s="73"/>
      <c r="G70" s="5"/>
      <c r="H70" s="5"/>
      <c r="I70">
        <v>45</v>
      </c>
      <c r="J70" t="s">
        <v>117</v>
      </c>
    </row>
    <row r="71" spans="1:12" ht="15.75">
      <c r="A71" s="59"/>
      <c r="B71" s="68"/>
      <c r="C71" s="69"/>
      <c r="D71" s="60"/>
      <c r="E71" s="61"/>
      <c r="F71" s="5"/>
      <c r="G71" s="5"/>
      <c r="H71" s="5"/>
      <c r="I71">
        <v>50</v>
      </c>
      <c r="J71" t="s">
        <v>90</v>
      </c>
    </row>
    <row r="72" spans="1:12" ht="15.75">
      <c r="A72" s="98" t="s">
        <v>76</v>
      </c>
      <c r="B72" s="98"/>
      <c r="C72" s="98"/>
      <c r="D72" s="98"/>
      <c r="E72" s="98"/>
      <c r="F72" s="18"/>
      <c r="G72" s="5"/>
      <c r="H72" s="5"/>
      <c r="I72">
        <v>51</v>
      </c>
      <c r="J72" t="s">
        <v>109</v>
      </c>
    </row>
    <row r="73" spans="1:12" ht="15.75">
      <c r="A73" s="72"/>
      <c r="B73" s="72"/>
      <c r="C73" s="72"/>
      <c r="D73" s="72"/>
      <c r="E73" s="72"/>
      <c r="F73" s="18"/>
      <c r="G73" s="5"/>
      <c r="H73" s="5"/>
      <c r="I73">
        <v>81</v>
      </c>
      <c r="J73" t="s">
        <v>90</v>
      </c>
    </row>
    <row r="74" spans="1:12" ht="15.75">
      <c r="A74" s="99" t="s">
        <v>35</v>
      </c>
      <c r="B74" s="99"/>
      <c r="C74" s="99"/>
      <c r="D74" s="99"/>
      <c r="E74" s="99"/>
      <c r="F74" s="1"/>
      <c r="G74" s="1"/>
      <c r="H74" s="1"/>
      <c r="I74">
        <v>52</v>
      </c>
      <c r="J74" t="s">
        <v>90</v>
      </c>
    </row>
    <row r="75" spans="1:12" ht="15.75">
      <c r="A75" s="13">
        <v>1</v>
      </c>
      <c r="B75" s="30" t="s">
        <v>36</v>
      </c>
      <c r="C75" s="30"/>
      <c r="D75" s="13" t="s">
        <v>5</v>
      </c>
      <c r="E75" s="23">
        <v>0</v>
      </c>
      <c r="F75" s="1"/>
      <c r="G75" s="1"/>
      <c r="H75" s="1"/>
      <c r="I75" t="s">
        <v>118</v>
      </c>
      <c r="J75" t="s">
        <v>90</v>
      </c>
    </row>
    <row r="76" spans="1:12" ht="31.5">
      <c r="A76" s="13">
        <v>2</v>
      </c>
      <c r="B76" s="30" t="s">
        <v>37</v>
      </c>
      <c r="C76" s="30"/>
      <c r="D76" s="13" t="s">
        <v>5</v>
      </c>
      <c r="E76" s="23">
        <v>0</v>
      </c>
      <c r="F76" s="1"/>
      <c r="G76" s="1"/>
      <c r="H76" s="1"/>
      <c r="I76">
        <v>117.11799999999999</v>
      </c>
      <c r="J76" t="s">
        <v>106</v>
      </c>
    </row>
    <row r="77" spans="1:12" ht="31.5">
      <c r="A77" s="13">
        <v>3</v>
      </c>
      <c r="B77" s="30" t="s">
        <v>38</v>
      </c>
      <c r="C77" s="30"/>
      <c r="D77" s="13" t="s">
        <v>5</v>
      </c>
      <c r="E77" s="23">
        <v>0</v>
      </c>
      <c r="F77" s="1"/>
      <c r="G77" s="1"/>
      <c r="H77" s="1"/>
      <c r="I77" t="s">
        <v>119</v>
      </c>
      <c r="J77" t="s">
        <v>120</v>
      </c>
    </row>
    <row r="78" spans="1:12" ht="15.75">
      <c r="A78" s="13">
        <v>4</v>
      </c>
      <c r="B78" s="30" t="s">
        <v>39</v>
      </c>
      <c r="C78" s="30"/>
      <c r="D78" s="13" t="s">
        <v>9</v>
      </c>
      <c r="E78" s="23">
        <v>0</v>
      </c>
      <c r="F78" s="1"/>
      <c r="G78" s="1"/>
      <c r="H78" s="1"/>
    </row>
    <row r="79" spans="1:12" ht="15.75">
      <c r="A79" s="53"/>
      <c r="B79" s="54"/>
      <c r="C79" s="54"/>
      <c r="D79" s="53"/>
      <c r="E79" s="55"/>
      <c r="F79" s="1"/>
      <c r="G79" s="1"/>
      <c r="H79" s="1"/>
      <c r="I79" t="s">
        <v>121</v>
      </c>
    </row>
    <row r="80" spans="1:12" ht="15.75">
      <c r="A80" s="100" t="s">
        <v>19</v>
      </c>
      <c r="B80" s="100"/>
      <c r="C80" s="100"/>
      <c r="D80" s="100"/>
      <c r="E80" s="100"/>
      <c r="F80" s="75"/>
      <c r="G80" s="75"/>
      <c r="H80" s="75"/>
      <c r="I80">
        <v>42</v>
      </c>
      <c r="J80" t="s">
        <v>90</v>
      </c>
    </row>
    <row r="81" spans="1:8" ht="47.25">
      <c r="A81" s="13">
        <v>1</v>
      </c>
      <c r="B81" s="31" t="s">
        <v>20</v>
      </c>
      <c r="C81" s="31"/>
      <c r="D81" s="13" t="s">
        <v>9</v>
      </c>
      <c r="E81" s="24"/>
      <c r="F81" s="75"/>
      <c r="G81" s="75"/>
      <c r="H81" s="75"/>
    </row>
    <row r="82" spans="1:8" ht="15.75">
      <c r="A82" s="13">
        <v>2</v>
      </c>
      <c r="B82" s="30" t="s">
        <v>25</v>
      </c>
      <c r="C82" s="30"/>
      <c r="D82" s="13" t="s">
        <v>9</v>
      </c>
      <c r="E82" s="24">
        <v>0</v>
      </c>
      <c r="F82" s="75"/>
      <c r="G82" s="75"/>
      <c r="H82" s="75"/>
    </row>
    <row r="83" spans="1:8" ht="15.75">
      <c r="A83" s="13">
        <v>3</v>
      </c>
      <c r="B83" s="30" t="s">
        <v>26</v>
      </c>
      <c r="C83" s="30"/>
      <c r="D83" s="13" t="s">
        <v>9</v>
      </c>
      <c r="E83" s="24">
        <v>548527.24</v>
      </c>
      <c r="F83" s="75"/>
      <c r="G83" s="75"/>
      <c r="H83" s="75"/>
    </row>
    <row r="84" spans="1:8" ht="47.25">
      <c r="A84" s="13">
        <v>4</v>
      </c>
      <c r="B84" s="31" t="s">
        <v>21</v>
      </c>
      <c r="C84" s="31"/>
      <c r="D84" s="13" t="s">
        <v>9</v>
      </c>
      <c r="E84" s="24"/>
      <c r="F84" s="75"/>
      <c r="G84" s="75"/>
      <c r="H84" s="75"/>
    </row>
    <row r="85" spans="1:8" ht="15.75">
      <c r="A85" s="13">
        <v>5</v>
      </c>
      <c r="B85" s="30" t="s">
        <v>25</v>
      </c>
      <c r="C85" s="30"/>
      <c r="D85" s="13" t="s">
        <v>9</v>
      </c>
      <c r="E85" s="24">
        <v>0</v>
      </c>
      <c r="F85" s="75"/>
      <c r="G85" s="75"/>
      <c r="H85" s="75"/>
    </row>
    <row r="86" spans="1:8" ht="15.75">
      <c r="A86" s="13">
        <v>6</v>
      </c>
      <c r="B86" s="30" t="s">
        <v>26</v>
      </c>
      <c r="C86" s="30"/>
      <c r="D86" s="13" t="s">
        <v>9</v>
      </c>
      <c r="E86" s="24">
        <v>667540.74</v>
      </c>
      <c r="F86" s="75"/>
      <c r="G86" s="75"/>
      <c r="H86" s="75"/>
    </row>
    <row r="87" spans="1:8" ht="15.75">
      <c r="A87" s="101" t="s">
        <v>40</v>
      </c>
      <c r="B87" s="101"/>
      <c r="C87" s="101"/>
      <c r="D87" s="101"/>
      <c r="E87" s="101"/>
      <c r="F87" s="75"/>
      <c r="G87" s="75"/>
      <c r="H87" s="75"/>
    </row>
    <row r="88" spans="1:8" ht="47.25">
      <c r="A88" s="102"/>
      <c r="B88" s="31" t="s">
        <v>11</v>
      </c>
      <c r="C88" s="31"/>
      <c r="D88" s="13" t="s">
        <v>4</v>
      </c>
      <c r="E88" s="23" t="s">
        <v>56</v>
      </c>
      <c r="F88" s="6" t="s">
        <v>55</v>
      </c>
      <c r="G88" s="6"/>
      <c r="H88" s="6"/>
    </row>
    <row r="89" spans="1:8" ht="15.75">
      <c r="A89" s="103"/>
      <c r="B89" s="31" t="s">
        <v>10</v>
      </c>
      <c r="C89" s="31"/>
      <c r="D89" s="13" t="s">
        <v>4</v>
      </c>
      <c r="E89" s="23" t="s">
        <v>53</v>
      </c>
      <c r="F89" s="6" t="s">
        <v>53</v>
      </c>
      <c r="G89" s="6"/>
      <c r="H89" s="6"/>
    </row>
    <row r="90" spans="1:8" ht="15.75">
      <c r="A90" s="103"/>
      <c r="B90" s="31" t="s">
        <v>22</v>
      </c>
      <c r="C90" s="31"/>
      <c r="D90" s="13" t="s">
        <v>12</v>
      </c>
      <c r="E90" s="23">
        <v>12885.84</v>
      </c>
      <c r="F90" s="6">
        <v>8262.1200000000008</v>
      </c>
      <c r="G90" s="6"/>
      <c r="H90" s="6"/>
    </row>
    <row r="91" spans="1:8" ht="15.75">
      <c r="A91" s="103"/>
      <c r="B91" s="31" t="s">
        <v>41</v>
      </c>
      <c r="C91" s="31"/>
      <c r="D91" s="13" t="s">
        <v>9</v>
      </c>
      <c r="E91" s="32">
        <v>148072.81</v>
      </c>
      <c r="F91" s="16">
        <v>88075.06</v>
      </c>
      <c r="G91" s="16"/>
      <c r="H91" s="16"/>
    </row>
    <row r="92" spans="1:8" ht="15.75">
      <c r="A92" s="103"/>
      <c r="B92" s="30" t="s">
        <v>42</v>
      </c>
      <c r="C92" s="30"/>
      <c r="D92" s="13" t="s">
        <v>9</v>
      </c>
      <c r="E92" s="33">
        <v>129088.78</v>
      </c>
      <c r="F92" s="17">
        <v>76501.17</v>
      </c>
      <c r="G92" s="17"/>
      <c r="H92" s="17"/>
    </row>
    <row r="93" spans="1:8" ht="15.75">
      <c r="A93" s="103"/>
      <c r="B93" s="30" t="s">
        <v>43</v>
      </c>
      <c r="C93" s="30"/>
      <c r="D93" s="13" t="s">
        <v>9</v>
      </c>
      <c r="E93" s="33">
        <v>18984.03</v>
      </c>
      <c r="F93" s="17">
        <f>F91-F92</f>
        <v>11573.89</v>
      </c>
      <c r="G93" s="17"/>
      <c r="H93" s="17"/>
    </row>
    <row r="94" spans="1:8" ht="31.5">
      <c r="A94" s="103"/>
      <c r="B94" s="30" t="s">
        <v>46</v>
      </c>
      <c r="C94" s="30"/>
      <c r="D94" s="13" t="s">
        <v>9</v>
      </c>
      <c r="E94" s="105" t="s">
        <v>72</v>
      </c>
      <c r="F94" s="106"/>
      <c r="G94" s="106"/>
      <c r="H94" s="107"/>
    </row>
    <row r="95" spans="1:8" ht="31.5">
      <c r="A95" s="103"/>
      <c r="B95" s="30" t="s">
        <v>45</v>
      </c>
      <c r="C95" s="30"/>
      <c r="D95" s="13" t="s">
        <v>9</v>
      </c>
      <c r="E95" s="105" t="s">
        <v>72</v>
      </c>
      <c r="F95" s="106"/>
      <c r="G95" s="106"/>
      <c r="H95" s="107"/>
    </row>
    <row r="96" spans="1:8" ht="31.5">
      <c r="A96" s="103"/>
      <c r="B96" s="30" t="s">
        <v>44</v>
      </c>
      <c r="C96" s="30"/>
      <c r="D96" s="13" t="s">
        <v>9</v>
      </c>
      <c r="E96" s="105" t="s">
        <v>72</v>
      </c>
      <c r="F96" s="106"/>
      <c r="G96" s="106"/>
      <c r="H96" s="107"/>
    </row>
    <row r="97" spans="1:8" ht="47.25">
      <c r="A97" s="104"/>
      <c r="B97" s="31" t="s">
        <v>47</v>
      </c>
      <c r="C97" s="31"/>
      <c r="D97" s="13" t="s">
        <v>9</v>
      </c>
      <c r="E97" s="32">
        <v>0</v>
      </c>
      <c r="F97" s="6">
        <v>0</v>
      </c>
      <c r="G97" s="6">
        <v>0</v>
      </c>
      <c r="H97" s="6">
        <v>0</v>
      </c>
    </row>
    <row r="98" spans="1:8" ht="15.75">
      <c r="A98" s="92" t="s">
        <v>48</v>
      </c>
      <c r="B98" s="93"/>
      <c r="C98" s="93"/>
      <c r="D98" s="93"/>
      <c r="E98" s="94"/>
      <c r="F98" s="75"/>
      <c r="G98" s="75"/>
      <c r="H98" s="75"/>
    </row>
    <row r="99" spans="1:8" ht="15.75">
      <c r="A99" s="13"/>
      <c r="B99" s="30" t="s">
        <v>36</v>
      </c>
      <c r="C99" s="30"/>
      <c r="D99" s="13" t="s">
        <v>5</v>
      </c>
      <c r="E99" s="33">
        <v>0</v>
      </c>
      <c r="F99" s="75"/>
      <c r="G99" s="75"/>
      <c r="H99" s="75"/>
    </row>
    <row r="100" spans="1:8" ht="31.5">
      <c r="A100" s="13"/>
      <c r="B100" s="30" t="s">
        <v>37</v>
      </c>
      <c r="C100" s="30"/>
      <c r="D100" s="13" t="s">
        <v>5</v>
      </c>
      <c r="E100" s="23">
        <v>0</v>
      </c>
      <c r="F100" s="75"/>
      <c r="G100" s="75"/>
      <c r="H100" s="75"/>
    </row>
    <row r="101" spans="1:8" ht="31.5">
      <c r="A101" s="13"/>
      <c r="B101" s="30" t="s">
        <v>38</v>
      </c>
      <c r="C101" s="30"/>
      <c r="D101" s="13" t="s">
        <v>5</v>
      </c>
      <c r="E101" s="64">
        <v>0</v>
      </c>
      <c r="F101" s="75"/>
      <c r="G101" s="75"/>
      <c r="H101" s="75"/>
    </row>
    <row r="102" spans="1:8" ht="15.75">
      <c r="A102" s="13"/>
      <c r="B102" s="30" t="s">
        <v>39</v>
      </c>
      <c r="C102" s="30"/>
      <c r="D102" s="13" t="s">
        <v>9</v>
      </c>
      <c r="E102" s="23">
        <v>0</v>
      </c>
      <c r="F102" s="75"/>
      <c r="G102" s="75"/>
      <c r="H102" s="75"/>
    </row>
    <row r="103" spans="1:8" ht="15.75">
      <c r="A103" s="92" t="s">
        <v>49</v>
      </c>
      <c r="B103" s="93"/>
      <c r="C103" s="93"/>
      <c r="D103" s="93"/>
      <c r="E103" s="94"/>
      <c r="F103" s="75"/>
      <c r="G103" s="75"/>
      <c r="H103" s="75"/>
    </row>
    <row r="104" spans="1:8" ht="31.5">
      <c r="A104" s="13"/>
      <c r="B104" s="30" t="s">
        <v>50</v>
      </c>
      <c r="C104" s="30"/>
      <c r="D104" s="13" t="s">
        <v>5</v>
      </c>
      <c r="E104" s="23">
        <v>0</v>
      </c>
      <c r="F104" s="75"/>
      <c r="G104" s="75"/>
      <c r="H104" s="75"/>
    </row>
    <row r="105" spans="1:8" ht="15.75">
      <c r="A105" s="13"/>
      <c r="B105" s="30" t="s">
        <v>51</v>
      </c>
      <c r="C105" s="30"/>
      <c r="D105" s="13" t="s">
        <v>5</v>
      </c>
      <c r="E105" s="23">
        <v>0</v>
      </c>
      <c r="F105" s="75"/>
      <c r="G105" s="75"/>
      <c r="H105" s="75"/>
    </row>
    <row r="106" spans="1:8" ht="47.25">
      <c r="A106" s="13"/>
      <c r="B106" s="30" t="s">
        <v>52</v>
      </c>
      <c r="C106" s="30"/>
      <c r="D106" s="13" t="s">
        <v>9</v>
      </c>
      <c r="E106" s="64">
        <v>0</v>
      </c>
      <c r="F106" s="75"/>
      <c r="G106" s="75"/>
      <c r="H106" s="75"/>
    </row>
    <row r="107" spans="1:8" ht="15.75">
      <c r="A107" s="1"/>
      <c r="B107" s="1"/>
      <c r="C107" s="1"/>
      <c r="D107" s="1"/>
      <c r="E107" s="1"/>
      <c r="F107" s="1"/>
      <c r="G107" s="1"/>
      <c r="H107" s="1"/>
    </row>
    <row r="108" spans="1:8" ht="15.75">
      <c r="A108" s="1"/>
      <c r="B108" s="1" t="s">
        <v>69</v>
      </c>
      <c r="C108" s="1"/>
      <c r="D108" s="1"/>
      <c r="E108" s="1" t="s">
        <v>70</v>
      </c>
      <c r="F108" s="1"/>
      <c r="G108" s="1"/>
      <c r="H108" s="1"/>
    </row>
  </sheetData>
  <mergeCells count="17">
    <mergeCell ref="B52:C52"/>
    <mergeCell ref="D1:E4"/>
    <mergeCell ref="A6:E6"/>
    <mergeCell ref="A32:F32"/>
    <mergeCell ref="B50:C50"/>
    <mergeCell ref="B51:C51"/>
    <mergeCell ref="A98:E98"/>
    <mergeCell ref="A103:E103"/>
    <mergeCell ref="A53:F53"/>
    <mergeCell ref="A72:E72"/>
    <mergeCell ref="A74:E74"/>
    <mergeCell ref="A80:E80"/>
    <mergeCell ref="A87:E87"/>
    <mergeCell ref="A88:A97"/>
    <mergeCell ref="E94:H94"/>
    <mergeCell ref="E95:H95"/>
    <mergeCell ref="E96:H96"/>
  </mergeCells>
  <pageMargins left="0.51041666666666663" right="0.47916666666666669" top="0.75" bottom="0.51041666666666663"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2,8+</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2022-03-31T02:20:39Z</dcterms:modified>
</cp:coreProperties>
</file>