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calcPr calcId="125725" refMode="R1C1"/>
</workbook>
</file>

<file path=xl/calcChain.xml><?xml version="1.0" encoding="utf-8"?>
<calcChain xmlns="http://schemas.openxmlformats.org/spreadsheetml/2006/main">
  <c r="C39" i="12"/>
  <c r="C66" l="1"/>
  <c r="C46" l="1"/>
  <c r="C45"/>
  <c r="C62" l="1"/>
  <c r="C61" l="1"/>
  <c r="C67" s="1"/>
  <c r="C43" l="1"/>
  <c r="D53" l="1"/>
  <c r="D68" l="1"/>
  <c r="D69" s="1"/>
  <c r="C48" l="1"/>
  <c r="D19" l="1"/>
  <c r="D18" s="1"/>
  <c r="D52"/>
  <c r="D26" l="1"/>
  <c r="D15"/>
  <c r="G88" l="1"/>
  <c r="G87"/>
  <c r="H89" l="1"/>
  <c r="G89"/>
  <c r="F89"/>
  <c r="E89"/>
</calcChain>
</file>

<file path=xl/sharedStrings.xml><?xml version="1.0" encoding="utf-8"?>
<sst xmlns="http://schemas.openxmlformats.org/spreadsheetml/2006/main" count="191" uniqueCount="123">
  <si>
    <t>№ п/п</t>
  </si>
  <si>
    <t>Наименование параметра</t>
  </si>
  <si>
    <t>Ед. изм.</t>
  </si>
  <si>
    <t>Значение</t>
  </si>
  <si>
    <t>Дата заполнения/внесения изменений</t>
  </si>
  <si>
    <t>-</t>
  </si>
  <si>
    <t>ед.</t>
  </si>
  <si>
    <r>
      <t xml:space="preserve">1.       </t>
    </r>
    <r>
      <rPr>
        <b/>
        <sz val="12"/>
        <color rgb="FF000000"/>
        <rFont val="Times New Roman"/>
        <family val="1"/>
        <charset val="204"/>
      </rPr>
      <t> </t>
    </r>
  </si>
  <si>
    <r>
      <t xml:space="preserve">2.       </t>
    </r>
    <r>
      <rPr>
        <b/>
        <sz val="12"/>
        <color rgb="FF000000"/>
        <rFont val="Times New Roman"/>
        <family val="1"/>
        <charset val="204"/>
      </rPr>
      <t> </t>
    </r>
  </si>
  <si>
    <r>
      <t xml:space="preserve">3.       </t>
    </r>
    <r>
      <rPr>
        <b/>
        <sz val="12"/>
        <color rgb="FF000000"/>
        <rFont val="Times New Roman"/>
        <family val="1"/>
        <charset val="204"/>
      </rPr>
      <t> </t>
    </r>
  </si>
  <si>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</si>
  <si>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</si>
  <si>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</si>
  <si>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</si>
  <si>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</si>
  <si>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</si>
  <si>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</si>
  <si>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</si>
  <si>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</si>
  <si>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</si>
  <si>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</si>
  <si>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</si>
  <si>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</si>
  <si>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</si>
  <si>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</si>
  <si>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</si>
  <si>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</si>
  <si>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</si>
  <si>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</si>
  <si>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</si>
  <si>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</si>
  <si>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</si>
  <si>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</si>
  <si>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</si>
  <si>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</si>
  <si>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</si>
  <si>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</si>
  <si>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</si>
  <si>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</si>
  <si>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</si>
  <si>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</si>
  <si>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</si>
  <si>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</si>
  <si>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</si>
  <si>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</si>
  <si>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</si>
  <si>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</si>
  <si>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</si>
  <si>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</si>
  <si>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</si>
  <si>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</si>
  <si>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</si>
  <si>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</si>
  <si>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</si>
  <si>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Горячее водоснабжение</t>
  </si>
  <si>
    <t>Отопление</t>
  </si>
  <si>
    <t>Гкал</t>
  </si>
  <si>
    <t>Водоотведение</t>
  </si>
  <si>
    <t>По графику</t>
  </si>
  <si>
    <t>Круглосуточно</t>
  </si>
  <si>
    <t xml:space="preserve"> </t>
  </si>
  <si>
    <t>Утверждаю                                                  генеральный директор                                              ООО "УК "Прибайкальская"                                   Н. Н. Орленко</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</si>
  <si>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</si>
  <si>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</si>
  <si>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</si>
  <si>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</si>
  <si>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</si>
  <si>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</si>
  <si>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 xml:space="preserve">Скашивание травы 2 раза </t>
  </si>
  <si>
    <t>Гл. инженер ООО "УК "Прибайкальская"</t>
  </si>
  <si>
    <t>Белкин И. О.</t>
  </si>
  <si>
    <t>Учёт оплат поставщикам коммунальных ресурсов в разрезе многоквартирных домов и коммунальных услуг не ведётся</t>
  </si>
  <si>
    <t>Очистка снега с подъездных козырьков</t>
  </si>
  <si>
    <t>Уборка балконных  (с 9 этажа) козырьков над аркой</t>
  </si>
  <si>
    <t>Генеральная уборка подъезда (апрель, сентябрь)</t>
  </si>
  <si>
    <t>Содержание</t>
  </si>
  <si>
    <t>Текущий ремонт</t>
  </si>
  <si>
    <t>Ремонт межпанельных швов</t>
  </si>
  <si>
    <t>Годовая фактическая стоимость работ /услуг, руб.</t>
  </si>
  <si>
    <t>Периодичность выполнения работ</t>
  </si>
  <si>
    <t>Выполняемые работы и услуги по содержанию общего имущества</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</si>
  <si>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</si>
  <si>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Услуги по управлению многоквартирным домом</t>
  </si>
  <si>
    <t>Дезинсекция подвальных помещений и моропровода</t>
  </si>
  <si>
    <t>Дезинфекция мест общего пользования для профилатики короновируса</t>
  </si>
  <si>
    <t>ежеквартально и по необходимости</t>
  </si>
  <si>
    <t>1 раз в три дня</t>
  </si>
  <si>
    <t>2 раза в год</t>
  </si>
  <si>
    <t>по необходимости</t>
  </si>
  <si>
    <t>Промывка системы отопления</t>
  </si>
  <si>
    <t>после окончания отопительного периода</t>
  </si>
  <si>
    <t>Выполняемые работы по текущему ремонту общего имущества</t>
  </si>
  <si>
    <t xml:space="preserve"> фактическая стоимость работ /услуг, руб.</t>
  </si>
  <si>
    <t>Периодичность, объем выполнения работ</t>
  </si>
  <si>
    <t>Перерасход (-) или экономия (+) средств по статье текущий ремонт за 2020 г, руб.</t>
  </si>
  <si>
    <t>Гл. инженер ООО "УК "Прибайкальская"                                                 Белкин И. О.</t>
  </si>
  <si>
    <t>Начислено по статье текущий ремонт за 2021 г. руб.</t>
  </si>
  <si>
    <t>Оплачено по статье текущий ремонт за 2021 г, руб.</t>
  </si>
  <si>
    <t>Форма 2.8. Отчет об исполнении ООО "УК "Прибайкальская" договора управления смет доходов и расходов МКД м-на Университетский, 64 за период с 01.12.2021 г. по 31.12.2021 г.</t>
  </si>
  <si>
    <t>Сумма расходов по статье текущий ремонт за 2021г</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</si>
  <si>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</si>
  <si>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 руб.</t>
  </si>
  <si>
    <t>Замена светодиодного светильника 1 подъезд 1 этаж</t>
  </si>
  <si>
    <t>1 шт</t>
  </si>
  <si>
    <t>Ремонт тепловоо пункта (элеватора) 2 и 3 подъезда</t>
  </si>
  <si>
    <t>замена крана шарового диам.80 (4 шт.), замена предохранительносбросного клапана (1 шт.), замена крана шарового диам.50 (1 шт.), термометр (2 шт.), манометр (3 шт.), замена крана шарового диам.50 (1 шт.), теплоизоляция трубопроводов системы теплоснабжения (5,5 м), окраска трубопроводов (5,5 м.) со сварочными работами</t>
  </si>
  <si>
    <t>21225</t>
  </si>
  <si>
    <t>замена крана шарового диам.32 (1 шт.), замена крана шарового диам.80 (3 шт.), замена крана шарового диам.50 (1 шт.), термометр (4 шт.), манометр (5 шт.), врезки под термометры (2 шт.), теплоизоляция трубопроводов системы теплоснабжения (4,5 м), окраска трубопроводов (4,5 м.) со сварочными работами</t>
  </si>
  <si>
    <t>Ремонт тепловоо пункта (элеватора) 65 3 подъезд и 64 1 подъезд</t>
  </si>
  <si>
    <t xml:space="preserve">Востановление линиии электроснабжния </t>
  </si>
  <si>
    <t>МКД Университетский, 64 под 1 кв 27-28</t>
  </si>
  <si>
    <t>Восстановление бордюрного камня, металлического забора 3 подъезда</t>
  </si>
  <si>
    <t>Монтаж (замена) вторых подъездых дверей</t>
  </si>
  <si>
    <t>3 шт.</t>
  </si>
  <si>
    <t xml:space="preserve">Изготовление и установка лавочек,                  установка урны возле подьездов </t>
  </si>
  <si>
    <t>3 урны, 2 лавочки</t>
  </si>
  <si>
    <t>Замена в элеваторном узле обратного клапана диам 50 со сварочными работами мкр. Университетский, 64,2 и 3</t>
  </si>
  <si>
    <t xml:space="preserve">Замена почтовых ящиков на новые 64/1 </t>
  </si>
  <si>
    <t>36 шт</t>
  </si>
  <si>
    <t xml:space="preserve">кв.38-17п.м.                     кв.95-10п.м.                     кв.71-48п.м                       кв.86-89-83п.м                 кв.72-42п.м                             </t>
  </si>
  <si>
    <t>Замена окон в подъзде 64-3</t>
  </si>
  <si>
    <t>2шт</t>
  </si>
  <si>
    <t>Содержание лифтового оборудования и ежегодное техническое освидетельствование</t>
  </si>
</sst>
</file>

<file path=xl/styles.xml><?xml version="1.0" encoding="utf-8"?>
<styleSheet xmlns="http://schemas.openxmlformats.org/spreadsheetml/2006/main">
  <numFmts count="1">
    <numFmt numFmtId="164" formatCode="\О\б\щ\и\й"/>
  </numFmts>
  <fonts count="16">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0"/>
      <name val="Times New Roman"/>
      <family val="1"/>
      <charset val="204"/>
    </font>
    <font>
      <sz val="14"/>
      <color theme="1"/>
      <name val="Times New Roman"/>
      <family val="1"/>
      <charset val="204"/>
    </font>
    <font>
      <b/>
      <sz val="15"/>
      <color theme="1"/>
      <name val="Times New Roman"/>
      <family val="1"/>
      <charset val="204"/>
    </font>
    <font>
      <b/>
      <i/>
      <u/>
      <sz val="12"/>
      <color theme="1"/>
      <name val="Times New Roman"/>
      <family val="1"/>
      <charset val="204"/>
    </font>
    <font>
      <b/>
      <i/>
      <u/>
      <sz val="12"/>
      <name val="Times New Roman"/>
      <family val="1"/>
      <charset val="204"/>
    </font>
    <font>
      <sz val="13"/>
      <color theme="1"/>
      <name val="Times New Roman"/>
      <family val="1"/>
      <charset val="204"/>
    </font>
    <font>
      <b/>
      <u/>
      <sz val="12"/>
      <name val="Times New Roman"/>
      <family val="1"/>
      <charset val="204"/>
    </font>
    <font>
      <b/>
      <u/>
      <sz val="12"/>
      <color theme="1"/>
      <name val="Times New Roman"/>
      <family val="1"/>
      <charset val="204"/>
    </font>
    <font>
      <b/>
      <sz val="12"/>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08">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7" fillId="0" borderId="0" xfId="0" applyFont="1" applyBorder="1" applyAlignment="1">
      <alignment wrapText="1"/>
    </xf>
    <xf numFmtId="0" fontId="7" fillId="0" borderId="0" xfId="0" applyFont="1" applyBorder="1" applyAlignment="1"/>
    <xf numFmtId="2" fontId="4" fillId="2" borderId="1" xfId="0" applyNumberFormat="1"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2" fontId="1" fillId="0" borderId="0"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2" fontId="5" fillId="0" borderId="0"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4" borderId="1" xfId="0" applyNumberFormat="1" applyFont="1" applyFill="1" applyBorder="1" applyAlignment="1">
      <alignment horizontal="left" vertical="center" wrapText="1"/>
    </xf>
    <xf numFmtId="164" fontId="5" fillId="3" borderId="6"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1" fillId="0" borderId="0" xfId="0" applyNumberFormat="1" applyFont="1" applyAlignment="1">
      <alignment vertical="top"/>
    </xf>
    <xf numFmtId="0" fontId="7" fillId="0" borderId="0" xfId="0" applyFont="1" applyAlignment="1">
      <alignment horizontal="left" vertical="top" wrapText="1"/>
    </xf>
    <xf numFmtId="0" fontId="7" fillId="0" borderId="0" xfId="0" applyFont="1" applyAlignment="1">
      <alignment vertical="top" wrapText="1"/>
    </xf>
    <xf numFmtId="0" fontId="8" fillId="0" borderId="0" xfId="0" applyFont="1" applyAlignment="1">
      <alignment vertical="center" wrapText="1"/>
    </xf>
    <xf numFmtId="0" fontId="3" fillId="0" borderId="0" xfId="0" applyFont="1" applyBorder="1" applyAlignment="1">
      <alignment horizontal="center" vertical="center" wrapText="1"/>
    </xf>
    <xf numFmtId="14" fontId="1" fillId="0" borderId="0" xfId="0" applyNumberFormat="1" applyFont="1" applyBorder="1" applyAlignment="1">
      <alignment horizontal="center" vertical="top" wrapText="1"/>
    </xf>
    <xf numFmtId="4"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2" fontId="4" fillId="0" borderId="0" xfId="0" applyNumberFormat="1" applyFont="1" applyBorder="1" applyAlignment="1">
      <alignment horizontal="center" vertical="top" wrapText="1"/>
    </xf>
    <xf numFmtId="2" fontId="4"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0" fontId="1" fillId="0" borderId="0" xfId="0" applyNumberFormat="1" applyFont="1"/>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1"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0"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5" fillId="0" borderId="3" xfId="0" applyFont="1" applyBorder="1" applyAlignment="1">
      <alignment horizontal="center" vertical="center" wrapText="1"/>
    </xf>
    <xf numFmtId="0" fontId="1"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2"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NumberFormat="1" applyFont="1" applyFill="1" applyBorder="1" applyAlignment="1">
      <alignment horizontal="center" wrapText="1"/>
    </xf>
    <xf numFmtId="2" fontId="13" fillId="0" borderId="0" xfId="0" applyNumberFormat="1" applyFont="1" applyBorder="1" applyAlignment="1">
      <alignment horizontal="left" vertical="center" wrapText="1"/>
    </xf>
    <xf numFmtId="0" fontId="1" fillId="0" borderId="1" xfId="0" applyNumberFormat="1" applyFont="1" applyBorder="1" applyAlignment="1">
      <alignment horizontal="center" wrapText="1"/>
    </xf>
    <xf numFmtId="2" fontId="1" fillId="0" borderId="1" xfId="0" applyNumberFormat="1" applyFont="1" applyBorder="1" applyAlignment="1">
      <alignment horizontal="left" vertical="center" wrapText="1"/>
    </xf>
    <xf numFmtId="2" fontId="5" fillId="0" borderId="1" xfId="0" applyNumberFormat="1" applyFont="1" applyBorder="1" applyAlignment="1">
      <alignment horizontal="left" vertical="center" wrapText="1"/>
    </xf>
    <xf numFmtId="2" fontId="5" fillId="3" borderId="6" xfId="0" applyNumberFormat="1" applyFont="1" applyFill="1" applyBorder="1" applyAlignment="1">
      <alignment horizontal="left" vertical="center" wrapText="1"/>
    </xf>
    <xf numFmtId="0" fontId="1" fillId="0" borderId="4" xfId="0" applyFont="1" applyBorder="1" applyAlignment="1">
      <alignment horizontal="left" vertical="center" wrapText="1"/>
    </xf>
    <xf numFmtId="2" fontId="1" fillId="0" borderId="8" xfId="0" applyNumberFormat="1" applyFont="1" applyBorder="1" applyAlignment="1">
      <alignment horizontal="left" vertical="center" wrapText="1"/>
    </xf>
    <xf numFmtId="0" fontId="5" fillId="0" borderId="4" xfId="0" applyFont="1" applyBorder="1" applyAlignment="1">
      <alignment horizontal="left" vertical="center" wrapText="1"/>
    </xf>
    <xf numFmtId="2" fontId="5" fillId="0" borderId="4" xfId="0" applyNumberFormat="1" applyFont="1" applyBorder="1" applyAlignment="1">
      <alignment horizontal="left" vertical="center" wrapText="1"/>
    </xf>
    <xf numFmtId="0" fontId="1" fillId="0" borderId="0" xfId="0" applyNumberFormat="1" applyFont="1" applyBorder="1" applyAlignment="1">
      <alignment horizontal="center" vertical="center" wrapText="1"/>
    </xf>
    <xf numFmtId="2" fontId="13" fillId="0" borderId="0" xfId="0" applyNumberFormat="1" applyFont="1" applyBorder="1" applyAlignment="1">
      <alignment vertical="center" wrapText="1"/>
    </xf>
    <xf numFmtId="2" fontId="12" fillId="4" borderId="0" xfId="0" applyNumberFormat="1" applyFont="1" applyFill="1" applyBorder="1" applyAlignment="1">
      <alignment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 fillId="4" borderId="0" xfId="0" applyFont="1" applyFill="1" applyBorder="1" applyAlignment="1">
      <alignment horizontal="center" vertical="center" wrapText="1"/>
    </xf>
    <xf numFmtId="0" fontId="1" fillId="4" borderId="0"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2" fontId="5" fillId="4" borderId="0"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9"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center" vertical="center" wrapText="1"/>
    </xf>
    <xf numFmtId="2" fontId="5" fillId="0" borderId="10" xfId="0" applyNumberFormat="1" applyFont="1" applyBorder="1" applyAlignment="1">
      <alignment horizontal="center" vertical="center" wrapText="1"/>
    </xf>
    <xf numFmtId="2" fontId="1" fillId="3" borderId="10"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15" fillId="0" borderId="1" xfId="0" applyNumberFormat="1" applyFont="1" applyBorder="1" applyAlignment="1">
      <alignment horizontal="left" vertical="center" wrapText="1"/>
    </xf>
    <xf numFmtId="2" fontId="6" fillId="0" borderId="1" xfId="0" applyNumberFormat="1" applyFont="1" applyBorder="1" applyAlignment="1">
      <alignment horizontal="center" vertical="center" wrapText="1"/>
    </xf>
    <xf numFmtId="0" fontId="11" fillId="0" borderId="0" xfId="0" applyFont="1" applyAlignment="1">
      <alignment horizontal="right" vertical="top" wrapText="1"/>
    </xf>
    <xf numFmtId="0" fontId="8"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9" fillId="0" borderId="0" xfId="0" applyFont="1" applyBorder="1" applyAlignment="1">
      <alignment horizontal="left" vertical="center" wrapText="1"/>
    </xf>
    <xf numFmtId="0" fontId="13"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14" fillId="4" borderId="0" xfId="0" applyFont="1" applyFill="1" applyBorder="1" applyAlignment="1">
      <alignment horizontal="left" vertical="center" wrapText="1"/>
    </xf>
    <xf numFmtId="2" fontId="1" fillId="4" borderId="0" xfId="0" applyNumberFormat="1" applyFont="1" applyFill="1" applyBorder="1" applyAlignment="1">
      <alignment horizontal="left" vertical="center" wrapText="1"/>
    </xf>
    <xf numFmtId="0" fontId="10" fillId="0" borderId="0" xfId="0" applyFont="1" applyBorder="1" applyAlignment="1">
      <alignment horizontal="left" vertical="top" wrapText="1"/>
    </xf>
    <xf numFmtId="2" fontId="2" fillId="0" borderId="0" xfId="0" applyNumberFormat="1" applyFont="1" applyBorder="1" applyAlignment="1">
      <alignmen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104"/>
  <sheetViews>
    <sheetView tabSelected="1" zoomScale="115" zoomScaleNormal="115" zoomScalePageLayoutView="70" workbookViewId="0">
      <selection activeCell="F16" sqref="F16"/>
    </sheetView>
  </sheetViews>
  <sheetFormatPr defaultRowHeight="15.75"/>
  <cols>
    <col min="1" max="1" width="7.28515625" style="46" customWidth="1"/>
    <col min="2" max="2" width="47.28515625" style="7" customWidth="1"/>
    <col min="3" max="3" width="23.42578125" style="7" customWidth="1"/>
    <col min="4" max="4" width="24" style="1" customWidth="1"/>
    <col min="5" max="5" width="16" style="1" customWidth="1"/>
    <col min="6" max="7" width="11.5703125" style="1" customWidth="1"/>
    <col min="8" max="8" width="13.140625" style="1" customWidth="1"/>
    <col min="9" max="9" width="9.140625" style="1" customWidth="1"/>
    <col min="10" max="16384" width="9.140625" style="1"/>
  </cols>
  <sheetData>
    <row r="1" spans="1:8" ht="15.75" customHeight="1">
      <c r="D1" s="87" t="s">
        <v>61</v>
      </c>
      <c r="E1" s="87"/>
      <c r="F1" s="37"/>
      <c r="G1" s="37"/>
      <c r="H1" s="37"/>
    </row>
    <row r="2" spans="1:8" ht="18.75">
      <c r="B2" s="17"/>
      <c r="C2" s="17"/>
      <c r="D2" s="87"/>
      <c r="E2" s="87"/>
      <c r="F2" s="37"/>
      <c r="G2" s="37"/>
      <c r="H2" s="37"/>
    </row>
    <row r="3" spans="1:8" ht="18.75">
      <c r="B3" s="18"/>
      <c r="C3" s="18"/>
      <c r="D3" s="87"/>
      <c r="E3" s="87"/>
      <c r="F3" s="37"/>
      <c r="G3" s="37"/>
      <c r="H3" s="37"/>
    </row>
    <row r="4" spans="1:8" ht="28.5" customHeight="1">
      <c r="D4" s="87"/>
      <c r="E4" s="87"/>
      <c r="F4" s="37"/>
      <c r="G4" s="37"/>
      <c r="H4" s="37"/>
    </row>
    <row r="5" spans="1:8" ht="18.75">
      <c r="D5" s="87"/>
      <c r="E5" s="87"/>
      <c r="F5" s="36"/>
      <c r="G5" s="36"/>
      <c r="H5" s="36"/>
    </row>
    <row r="6" spans="1:8" ht="58.5" customHeight="1">
      <c r="A6" s="88" t="s">
        <v>98</v>
      </c>
      <c r="B6" s="88"/>
      <c r="C6" s="88"/>
      <c r="D6" s="88"/>
      <c r="E6" s="88"/>
      <c r="F6" s="38"/>
    </row>
    <row r="8" spans="1:8">
      <c r="A8" s="47" t="s">
        <v>0</v>
      </c>
      <c r="B8" s="8" t="s">
        <v>1</v>
      </c>
      <c r="C8" s="2" t="s">
        <v>2</v>
      </c>
      <c r="D8" s="2" t="s">
        <v>3</v>
      </c>
      <c r="E8" s="39"/>
    </row>
    <row r="9" spans="1:8" ht="17.25" customHeight="1">
      <c r="A9" s="48" t="s">
        <v>7</v>
      </c>
      <c r="B9" s="9" t="s">
        <v>4</v>
      </c>
      <c r="C9" s="3" t="s">
        <v>5</v>
      </c>
      <c r="D9" s="13">
        <v>44636</v>
      </c>
      <c r="E9" s="40"/>
      <c r="F9" s="4"/>
      <c r="G9" s="4"/>
      <c r="H9" s="4"/>
    </row>
    <row r="10" spans="1:8" ht="18.75" customHeight="1">
      <c r="A10" s="48" t="s">
        <v>8</v>
      </c>
      <c r="B10" s="9" t="s">
        <v>14</v>
      </c>
      <c r="C10" s="3" t="s">
        <v>5</v>
      </c>
      <c r="D10" s="13">
        <v>44197</v>
      </c>
      <c r="E10" s="40"/>
      <c r="F10" s="4"/>
      <c r="G10" s="4"/>
      <c r="H10" s="4"/>
    </row>
    <row r="11" spans="1:8" ht="16.5" customHeight="1">
      <c r="A11" s="48" t="s">
        <v>9</v>
      </c>
      <c r="B11" s="9" t="s">
        <v>15</v>
      </c>
      <c r="C11" s="3" t="s">
        <v>5</v>
      </c>
      <c r="D11" s="13">
        <v>44561</v>
      </c>
      <c r="E11" s="40"/>
      <c r="F11" s="4"/>
      <c r="G11" s="4"/>
      <c r="H11" s="4"/>
    </row>
    <row r="12" spans="1:8" ht="31.5">
      <c r="A12" s="48">
        <v>4</v>
      </c>
      <c r="B12" s="10" t="s">
        <v>16</v>
      </c>
      <c r="C12" s="3" t="s">
        <v>10</v>
      </c>
      <c r="D12" s="16"/>
      <c r="E12" s="41"/>
      <c r="F12" s="4"/>
      <c r="G12" s="4"/>
      <c r="H12" s="4"/>
    </row>
    <row r="13" spans="1:8">
      <c r="A13" s="48">
        <v>5</v>
      </c>
      <c r="B13" s="6" t="s">
        <v>25</v>
      </c>
      <c r="C13" s="3" t="s">
        <v>10</v>
      </c>
      <c r="D13" s="3">
        <v>0</v>
      </c>
      <c r="E13" s="42"/>
      <c r="F13" s="4"/>
      <c r="G13" s="4"/>
      <c r="H13" s="4"/>
    </row>
    <row r="14" spans="1:8">
      <c r="A14" s="48">
        <v>6</v>
      </c>
      <c r="B14" s="6" t="s">
        <v>26</v>
      </c>
      <c r="C14" s="3" t="s">
        <v>10</v>
      </c>
      <c r="D14" s="16">
        <v>502905.93</v>
      </c>
      <c r="E14" s="41"/>
      <c r="F14" s="4"/>
      <c r="G14" s="4"/>
      <c r="H14" s="4"/>
    </row>
    <row r="15" spans="1:8" ht="47.25">
      <c r="A15" s="48">
        <v>7</v>
      </c>
      <c r="B15" s="10" t="s">
        <v>32</v>
      </c>
      <c r="C15" s="3" t="s">
        <v>10</v>
      </c>
      <c r="D15" s="14">
        <f>D16+D17</f>
        <v>1413606.96</v>
      </c>
      <c r="E15" s="43"/>
      <c r="F15" s="4"/>
      <c r="G15" s="4"/>
      <c r="H15" s="4"/>
    </row>
    <row r="16" spans="1:8">
      <c r="A16" s="48">
        <v>8</v>
      </c>
      <c r="B16" s="6" t="s">
        <v>27</v>
      </c>
      <c r="C16" s="3" t="s">
        <v>10</v>
      </c>
      <c r="D16" s="19">
        <v>1104488.52</v>
      </c>
      <c r="E16" s="44"/>
      <c r="F16" s="4"/>
      <c r="G16" s="4"/>
      <c r="H16" s="4"/>
    </row>
    <row r="17" spans="1:8">
      <c r="A17" s="48">
        <v>9</v>
      </c>
      <c r="B17" s="6" t="s">
        <v>28</v>
      </c>
      <c r="C17" s="3" t="s">
        <v>10</v>
      </c>
      <c r="D17" s="19">
        <v>309118.44</v>
      </c>
      <c r="E17" s="44"/>
      <c r="F17" s="4"/>
      <c r="G17" s="4"/>
      <c r="H17" s="4"/>
    </row>
    <row r="18" spans="1:8">
      <c r="A18" s="48">
        <v>10</v>
      </c>
      <c r="B18" s="10" t="s">
        <v>17</v>
      </c>
      <c r="C18" s="3" t="s">
        <v>10</v>
      </c>
      <c r="D18" s="14">
        <f>D19+D22+D23+D24</f>
        <v>1341531.03</v>
      </c>
      <c r="E18" s="44"/>
      <c r="F18" s="35"/>
      <c r="G18" s="4"/>
      <c r="H18" s="4"/>
    </row>
    <row r="19" spans="1:8">
      <c r="A19" s="48">
        <v>11</v>
      </c>
      <c r="B19" s="6" t="s">
        <v>33</v>
      </c>
      <c r="C19" s="3" t="s">
        <v>10</v>
      </c>
      <c r="D19" s="14">
        <f>D20+D21</f>
        <v>1341531.03</v>
      </c>
      <c r="E19" s="44"/>
      <c r="F19" s="4"/>
      <c r="G19" s="4"/>
      <c r="H19" s="4"/>
    </row>
    <row r="20" spans="1:8">
      <c r="A20" s="48">
        <v>12</v>
      </c>
      <c r="B20" s="6" t="s">
        <v>27</v>
      </c>
      <c r="C20" s="3" t="s">
        <v>10</v>
      </c>
      <c r="D20" s="20">
        <v>1045225.83</v>
      </c>
      <c r="E20" s="44"/>
      <c r="F20" s="4"/>
      <c r="G20" s="4"/>
      <c r="H20" s="4"/>
    </row>
    <row r="21" spans="1:8">
      <c r="A21" s="48">
        <v>13</v>
      </c>
      <c r="B21" s="6" t="s">
        <v>28</v>
      </c>
      <c r="C21" s="3" t="s">
        <v>10</v>
      </c>
      <c r="D21" s="20">
        <v>296305.2</v>
      </c>
      <c r="E21" s="44"/>
      <c r="F21" s="4"/>
      <c r="G21" s="4"/>
      <c r="H21" s="4"/>
    </row>
    <row r="22" spans="1:8">
      <c r="A22" s="48">
        <v>14</v>
      </c>
      <c r="B22" s="6" t="s">
        <v>34</v>
      </c>
      <c r="C22" s="3" t="s">
        <v>10</v>
      </c>
      <c r="D22" s="3">
        <v>0</v>
      </c>
      <c r="E22" s="45"/>
      <c r="F22" s="4"/>
      <c r="G22" s="4"/>
      <c r="H22" s="4"/>
    </row>
    <row r="23" spans="1:8">
      <c r="A23" s="48">
        <v>15</v>
      </c>
      <c r="B23" s="6" t="s">
        <v>29</v>
      </c>
      <c r="C23" s="3" t="s">
        <v>10</v>
      </c>
      <c r="D23" s="3">
        <v>0</v>
      </c>
      <c r="E23" s="42"/>
      <c r="F23" s="4"/>
      <c r="G23" s="4"/>
      <c r="H23" s="4"/>
    </row>
    <row r="24" spans="1:8" ht="31.5">
      <c r="A24" s="48">
        <v>16</v>
      </c>
      <c r="B24" s="6" t="s">
        <v>30</v>
      </c>
      <c r="C24" s="3" t="s">
        <v>10</v>
      </c>
      <c r="D24" s="3">
        <v>0</v>
      </c>
      <c r="E24" s="42"/>
      <c r="F24" s="4"/>
      <c r="G24" s="4"/>
      <c r="H24" s="4"/>
    </row>
    <row r="25" spans="1:8">
      <c r="A25" s="48">
        <v>17</v>
      </c>
      <c r="B25" s="6" t="s">
        <v>31</v>
      </c>
      <c r="C25" s="3" t="s">
        <v>10</v>
      </c>
      <c r="D25" s="3">
        <v>0</v>
      </c>
      <c r="E25" s="42"/>
      <c r="F25" s="4"/>
      <c r="G25" s="4"/>
      <c r="H25" s="4"/>
    </row>
    <row r="26" spans="1:8">
      <c r="A26" s="48">
        <v>18</v>
      </c>
      <c r="B26" s="10" t="s">
        <v>18</v>
      </c>
      <c r="C26" s="3" t="s">
        <v>10</v>
      </c>
      <c r="D26" s="14">
        <f>D18-D29</f>
        <v>768566.99</v>
      </c>
      <c r="E26" s="43"/>
      <c r="F26" s="4"/>
      <c r="G26" s="4"/>
      <c r="H26" s="4"/>
    </row>
    <row r="27" spans="1:8" ht="31.5">
      <c r="A27" s="48">
        <v>19</v>
      </c>
      <c r="B27" s="10" t="s">
        <v>19</v>
      </c>
      <c r="C27" s="3" t="s">
        <v>10</v>
      </c>
      <c r="D27" s="14"/>
      <c r="E27" s="43"/>
      <c r="F27" s="4"/>
      <c r="G27" s="4"/>
      <c r="H27" s="4"/>
    </row>
    <row r="28" spans="1:8">
      <c r="A28" s="48">
        <v>20</v>
      </c>
      <c r="B28" s="6" t="s">
        <v>23</v>
      </c>
      <c r="C28" s="3" t="s">
        <v>10</v>
      </c>
      <c r="D28" s="3">
        <v>0</v>
      </c>
      <c r="E28" s="42"/>
      <c r="F28" s="4"/>
      <c r="G28" s="4"/>
      <c r="H28" s="4"/>
    </row>
    <row r="29" spans="1:8">
      <c r="A29" s="48">
        <v>21</v>
      </c>
      <c r="B29" s="6" t="s">
        <v>24</v>
      </c>
      <c r="C29" s="3" t="s">
        <v>10</v>
      </c>
      <c r="D29" s="14">
        <v>572964.04</v>
      </c>
      <c r="E29" s="43"/>
      <c r="F29" s="4"/>
      <c r="G29" s="4"/>
      <c r="H29" s="4"/>
    </row>
    <row r="30" spans="1:8">
      <c r="A30" s="51"/>
      <c r="B30" s="52"/>
      <c r="C30" s="42"/>
      <c r="D30" s="43"/>
      <c r="E30" s="43"/>
      <c r="F30" s="4"/>
      <c r="G30" s="4"/>
      <c r="H30" s="4"/>
    </row>
    <row r="31" spans="1:8">
      <c r="A31" s="95" t="s">
        <v>75</v>
      </c>
      <c r="B31" s="95"/>
      <c r="C31" s="95"/>
      <c r="D31" s="95"/>
      <c r="E31" s="95"/>
      <c r="F31" s="35"/>
      <c r="G31" s="4"/>
      <c r="H31" s="4"/>
    </row>
    <row r="32" spans="1:8" ht="23.25" customHeight="1">
      <c r="A32" s="93" t="s">
        <v>80</v>
      </c>
      <c r="B32" s="93"/>
      <c r="C32" s="93"/>
      <c r="D32" s="93"/>
      <c r="E32" s="94"/>
      <c r="F32" s="4"/>
      <c r="G32" s="4"/>
      <c r="H32" s="4"/>
    </row>
    <row r="33" spans="1:8" ht="47.25">
      <c r="A33" s="49"/>
      <c r="B33" s="21" t="s">
        <v>62</v>
      </c>
      <c r="C33" s="22" t="s">
        <v>78</v>
      </c>
      <c r="D33" s="21" t="s">
        <v>79</v>
      </c>
      <c r="E33" s="73"/>
      <c r="F33" s="4"/>
      <c r="G33" s="4"/>
      <c r="H33" s="4"/>
    </row>
    <row r="34" spans="1:8">
      <c r="A34" s="49">
        <v>1</v>
      </c>
      <c r="B34" s="23" t="s">
        <v>63</v>
      </c>
      <c r="C34" s="22">
        <v>226804.43519999998</v>
      </c>
      <c r="D34" s="26" t="s">
        <v>52</v>
      </c>
      <c r="E34" s="74"/>
      <c r="F34" s="24"/>
      <c r="G34" s="4"/>
      <c r="H34" s="4"/>
    </row>
    <row r="35" spans="1:8">
      <c r="A35" s="49">
        <v>2</v>
      </c>
      <c r="B35" s="23" t="s">
        <v>64</v>
      </c>
      <c r="C35" s="22">
        <v>174262.86719999995</v>
      </c>
      <c r="D35" s="21" t="s">
        <v>58</v>
      </c>
      <c r="E35" s="74"/>
      <c r="F35" s="24"/>
      <c r="G35" s="4"/>
      <c r="H35" s="4"/>
    </row>
    <row r="36" spans="1:8">
      <c r="A36" s="49">
        <v>3</v>
      </c>
      <c r="B36" s="25" t="s">
        <v>65</v>
      </c>
      <c r="C36" s="22">
        <v>63700.08</v>
      </c>
      <c r="D36" s="26" t="s">
        <v>59</v>
      </c>
      <c r="E36" s="74"/>
      <c r="F36" s="24"/>
      <c r="G36" s="4"/>
      <c r="H36" s="4"/>
    </row>
    <row r="37" spans="1:8" ht="47.25">
      <c r="A37" s="49">
        <v>4</v>
      </c>
      <c r="B37" s="25" t="s">
        <v>66</v>
      </c>
      <c r="C37" s="22">
        <v>72682.502399999998</v>
      </c>
      <c r="D37" s="26" t="s">
        <v>52</v>
      </c>
      <c r="E37" s="74"/>
      <c r="F37" s="24"/>
      <c r="G37" s="4"/>
      <c r="H37" s="4"/>
    </row>
    <row r="38" spans="1:8" ht="94.5">
      <c r="A38" s="49">
        <v>5</v>
      </c>
      <c r="B38" s="25" t="s">
        <v>67</v>
      </c>
      <c r="C38" s="22">
        <v>173387.17439999999</v>
      </c>
      <c r="D38" s="26" t="s">
        <v>52</v>
      </c>
      <c r="E38" s="74"/>
      <c r="F38" s="24"/>
      <c r="G38" s="4"/>
      <c r="H38" s="4"/>
    </row>
    <row r="39" spans="1:8" ht="31.5">
      <c r="A39" s="49">
        <v>6</v>
      </c>
      <c r="B39" s="25" t="s">
        <v>122</v>
      </c>
      <c r="C39" s="22">
        <f>6000*3*12+18000</f>
        <v>234000</v>
      </c>
      <c r="D39" s="26" t="s">
        <v>59</v>
      </c>
      <c r="E39" s="74"/>
      <c r="F39" s="24"/>
      <c r="G39" s="4"/>
      <c r="H39" s="4"/>
    </row>
    <row r="40" spans="1:8" ht="35.25" customHeight="1">
      <c r="A40" s="49">
        <v>7</v>
      </c>
      <c r="B40" s="25" t="s">
        <v>89</v>
      </c>
      <c r="C40" s="22">
        <v>9854.33</v>
      </c>
      <c r="D40" s="21" t="s">
        <v>90</v>
      </c>
      <c r="E40" s="74"/>
      <c r="F40" s="27"/>
      <c r="G40" s="4"/>
      <c r="H40" s="4"/>
    </row>
    <row r="41" spans="1:8" ht="31.5">
      <c r="A41" s="49">
        <v>8</v>
      </c>
      <c r="B41" s="25" t="s">
        <v>83</v>
      </c>
      <c r="C41" s="28">
        <v>9857.35</v>
      </c>
      <c r="D41" s="21" t="s">
        <v>85</v>
      </c>
      <c r="E41" s="74"/>
      <c r="F41" s="24"/>
      <c r="G41" s="4"/>
    </row>
    <row r="42" spans="1:8" ht="31.5">
      <c r="A42" s="49"/>
      <c r="B42" s="25" t="s">
        <v>84</v>
      </c>
      <c r="C42" s="28">
        <v>28536.959999999999</v>
      </c>
      <c r="D42" s="21" t="s">
        <v>86</v>
      </c>
      <c r="E42" s="74"/>
      <c r="F42" s="24"/>
      <c r="G42" s="4"/>
    </row>
    <row r="43" spans="1:8" ht="31.5">
      <c r="A43" s="49">
        <v>9</v>
      </c>
      <c r="B43" s="25" t="s">
        <v>74</v>
      </c>
      <c r="C43" s="84">
        <f>2*7040</f>
        <v>14080</v>
      </c>
      <c r="D43" s="26" t="s">
        <v>87</v>
      </c>
      <c r="E43" s="75"/>
      <c r="F43" s="24"/>
      <c r="G43" s="4"/>
      <c r="H43" s="4"/>
    </row>
    <row r="44" spans="1:8" ht="39.75" customHeight="1">
      <c r="A44" s="49">
        <v>10</v>
      </c>
      <c r="B44" s="25" t="s">
        <v>68</v>
      </c>
      <c r="C44" s="28">
        <v>5725</v>
      </c>
      <c r="D44" s="26" t="s">
        <v>88</v>
      </c>
      <c r="E44" s="75"/>
      <c r="F44" s="24"/>
      <c r="G44" s="4"/>
      <c r="H44" s="4"/>
    </row>
    <row r="45" spans="1:8" ht="30" customHeight="1">
      <c r="A45" s="49">
        <v>11</v>
      </c>
      <c r="B45" s="25" t="s">
        <v>72</v>
      </c>
      <c r="C45" s="28">
        <f>475*3</f>
        <v>1425</v>
      </c>
      <c r="D45" s="26" t="s">
        <v>88</v>
      </c>
      <c r="E45" s="75"/>
      <c r="F45" s="24"/>
      <c r="G45" s="4"/>
      <c r="H45" s="4"/>
    </row>
    <row r="46" spans="1:8" ht="42" customHeight="1">
      <c r="A46" s="49">
        <v>12</v>
      </c>
      <c r="B46" s="25" t="s">
        <v>73</v>
      </c>
      <c r="C46" s="28">
        <f>526*2</f>
        <v>1052</v>
      </c>
      <c r="D46" s="26" t="s">
        <v>88</v>
      </c>
      <c r="E46" s="74"/>
      <c r="F46" s="24"/>
      <c r="G46" s="4"/>
      <c r="H46" s="4"/>
    </row>
    <row r="47" spans="1:8" ht="120" customHeight="1">
      <c r="A47" s="49">
        <v>13</v>
      </c>
      <c r="B47" s="53" t="s">
        <v>81</v>
      </c>
      <c r="C47" s="28">
        <v>22743</v>
      </c>
      <c r="D47" s="26" t="s">
        <v>52</v>
      </c>
      <c r="E47" s="74"/>
      <c r="F47" s="24"/>
      <c r="G47" s="4"/>
      <c r="H47" s="4"/>
    </row>
    <row r="48" spans="1:8" ht="29.25" customHeight="1">
      <c r="A48" s="49">
        <v>14</v>
      </c>
      <c r="B48" s="29" t="s">
        <v>82</v>
      </c>
      <c r="C48" s="28">
        <f>0.1*SUM(C34:C47)</f>
        <v>103811.06991999998</v>
      </c>
      <c r="D48" s="26" t="s">
        <v>52</v>
      </c>
      <c r="E48" s="76"/>
      <c r="F48" s="24"/>
      <c r="G48" s="4"/>
      <c r="H48" s="4"/>
    </row>
    <row r="49" spans="1:8" ht="28.5" customHeight="1">
      <c r="A49" s="54"/>
      <c r="B49" s="55"/>
      <c r="C49" s="56"/>
      <c r="D49" s="57"/>
      <c r="E49" s="56"/>
      <c r="F49" s="24"/>
      <c r="G49" s="4"/>
      <c r="H49" s="4"/>
    </row>
    <row r="50" spans="1:8" ht="28.5" customHeight="1">
      <c r="A50" s="58"/>
      <c r="B50" s="100" t="s">
        <v>76</v>
      </c>
      <c r="C50" s="100"/>
      <c r="D50" s="100"/>
      <c r="E50" s="100"/>
      <c r="F50" s="24"/>
      <c r="G50" s="4"/>
      <c r="H50" s="4"/>
    </row>
    <row r="51" spans="1:8" ht="28.5" customHeight="1">
      <c r="A51" s="58"/>
      <c r="B51" s="101" t="s">
        <v>94</v>
      </c>
      <c r="C51" s="101"/>
      <c r="D51" s="59">
        <v>137037.92000000001</v>
      </c>
      <c r="E51" s="24"/>
      <c r="F51" s="24"/>
      <c r="G51" s="4"/>
      <c r="H51" s="4"/>
    </row>
    <row r="52" spans="1:8" ht="28.5" customHeight="1">
      <c r="A52" s="58"/>
      <c r="B52" s="101" t="s">
        <v>96</v>
      </c>
      <c r="C52" s="101"/>
      <c r="D52" s="59">
        <f>D17</f>
        <v>309118.44</v>
      </c>
      <c r="E52" s="24"/>
      <c r="F52" s="24"/>
      <c r="G52" s="4"/>
      <c r="H52" s="4"/>
    </row>
    <row r="53" spans="1:8" ht="28.5" customHeight="1">
      <c r="A53" s="58"/>
      <c r="B53" s="101" t="s">
        <v>97</v>
      </c>
      <c r="C53" s="101"/>
      <c r="D53" s="59">
        <f>D21</f>
        <v>296305.2</v>
      </c>
      <c r="E53" s="24"/>
      <c r="F53" s="24"/>
      <c r="G53" s="4"/>
      <c r="H53" s="4"/>
    </row>
    <row r="54" spans="1:8" ht="19.5" customHeight="1">
      <c r="A54" s="96" t="s">
        <v>91</v>
      </c>
      <c r="B54" s="96"/>
      <c r="C54" s="96"/>
      <c r="D54" s="96"/>
      <c r="E54" s="96"/>
      <c r="F54" s="24"/>
      <c r="G54" s="4"/>
      <c r="H54" s="4"/>
    </row>
    <row r="55" spans="1:8" ht="62.25" customHeight="1">
      <c r="A55" s="60"/>
      <c r="B55" s="26" t="s">
        <v>62</v>
      </c>
      <c r="C55" s="22" t="s">
        <v>92</v>
      </c>
      <c r="D55" s="71" t="s">
        <v>93</v>
      </c>
      <c r="E55" s="80"/>
      <c r="F55" s="24"/>
      <c r="G55" s="4"/>
      <c r="H55" s="4"/>
    </row>
    <row r="56" spans="1:8" ht="36" customHeight="1">
      <c r="A56" s="49">
        <v>1</v>
      </c>
      <c r="B56" s="23" t="s">
        <v>102</v>
      </c>
      <c r="C56" s="61">
        <v>1239</v>
      </c>
      <c r="D56" s="77" t="s">
        <v>103</v>
      </c>
      <c r="E56" s="81"/>
      <c r="F56" s="24"/>
      <c r="G56" s="4"/>
      <c r="H56" s="4"/>
    </row>
    <row r="57" spans="1:8" ht="174.75" customHeight="1">
      <c r="A57" s="49">
        <v>2</v>
      </c>
      <c r="B57" s="23" t="s">
        <v>104</v>
      </c>
      <c r="C57" s="61" t="s">
        <v>106</v>
      </c>
      <c r="D57" s="85" t="s">
        <v>105</v>
      </c>
      <c r="E57" s="81"/>
      <c r="F57" s="24"/>
      <c r="G57" s="4"/>
      <c r="H57" s="4"/>
    </row>
    <row r="58" spans="1:8" ht="173.25" customHeight="1">
      <c r="A58" s="49">
        <v>3</v>
      </c>
      <c r="B58" s="23" t="s">
        <v>108</v>
      </c>
      <c r="C58" s="61">
        <v>6540</v>
      </c>
      <c r="D58" s="77" t="s">
        <v>107</v>
      </c>
      <c r="E58" s="81"/>
      <c r="F58" s="24"/>
      <c r="G58" s="4"/>
      <c r="H58" s="4"/>
    </row>
    <row r="59" spans="1:8" ht="24" customHeight="1">
      <c r="A59" s="49">
        <v>4</v>
      </c>
      <c r="B59" s="23" t="s">
        <v>109</v>
      </c>
      <c r="C59" s="61">
        <v>1795</v>
      </c>
      <c r="D59" s="86" t="s">
        <v>110</v>
      </c>
      <c r="E59" s="81"/>
      <c r="F59" s="24"/>
      <c r="G59" s="4"/>
      <c r="H59" s="4"/>
    </row>
    <row r="60" spans="1:8" ht="33.75" customHeight="1">
      <c r="A60" s="49">
        <v>5</v>
      </c>
      <c r="B60" s="64" t="s">
        <v>111</v>
      </c>
      <c r="C60" s="65">
        <v>17235</v>
      </c>
      <c r="D60" s="26"/>
      <c r="E60" s="81"/>
      <c r="F60" s="24"/>
      <c r="G60" s="4"/>
      <c r="H60" s="4"/>
    </row>
    <row r="61" spans="1:8" ht="21" customHeight="1">
      <c r="A61" s="49">
        <v>6</v>
      </c>
      <c r="B61" s="23" t="s">
        <v>112</v>
      </c>
      <c r="C61" s="61">
        <f>(44327+5340)*3</f>
        <v>149001</v>
      </c>
      <c r="D61" s="72" t="s">
        <v>113</v>
      </c>
      <c r="E61" s="82"/>
      <c r="F61" s="24"/>
      <c r="G61" s="4"/>
      <c r="H61" s="4"/>
    </row>
    <row r="62" spans="1:8" ht="40.5" customHeight="1">
      <c r="A62" s="49">
        <v>7</v>
      </c>
      <c r="B62" s="23" t="s">
        <v>114</v>
      </c>
      <c r="C62" s="61">
        <f>(9815*2)+(3*2250)</f>
        <v>26380</v>
      </c>
      <c r="D62" s="72" t="s">
        <v>115</v>
      </c>
      <c r="E62" s="82"/>
      <c r="F62" s="24"/>
      <c r="G62" s="4"/>
      <c r="H62" s="4"/>
    </row>
    <row r="63" spans="1:8" ht="18" customHeight="1">
      <c r="A63" s="49">
        <v>8</v>
      </c>
      <c r="B63" s="23" t="s">
        <v>120</v>
      </c>
      <c r="C63" s="61">
        <v>17700</v>
      </c>
      <c r="D63" s="72" t="s">
        <v>121</v>
      </c>
      <c r="E63" s="82"/>
      <c r="F63" s="24"/>
      <c r="G63" s="4"/>
      <c r="H63" s="4"/>
    </row>
    <row r="64" spans="1:8" ht="49.5" customHeight="1">
      <c r="A64" s="49">
        <v>9</v>
      </c>
      <c r="B64" s="23" t="s">
        <v>116</v>
      </c>
      <c r="C64" s="61">
        <v>3495</v>
      </c>
      <c r="D64" s="72" t="s">
        <v>103</v>
      </c>
      <c r="E64" s="82"/>
      <c r="F64" s="24"/>
      <c r="G64" s="4"/>
      <c r="H64" s="4"/>
    </row>
    <row r="65" spans="1:8" ht="29.25" customHeight="1">
      <c r="A65" s="49">
        <v>10</v>
      </c>
      <c r="B65" s="66" t="s">
        <v>117</v>
      </c>
      <c r="C65" s="67">
        <v>27645</v>
      </c>
      <c r="D65" s="78" t="s">
        <v>118</v>
      </c>
      <c r="E65" s="82"/>
      <c r="F65" s="24"/>
      <c r="G65" s="4"/>
      <c r="H65" s="4"/>
    </row>
    <row r="66" spans="1:8" ht="86.25" customHeight="1">
      <c r="A66" s="49">
        <v>11</v>
      </c>
      <c r="B66" s="25" t="s">
        <v>77</v>
      </c>
      <c r="C66" s="62">
        <f>(17+10+48+83+42)*945</f>
        <v>189000</v>
      </c>
      <c r="D66" s="72" t="s">
        <v>119</v>
      </c>
      <c r="E66" s="82"/>
      <c r="F66" s="24"/>
      <c r="G66" s="4"/>
      <c r="H66" s="4"/>
    </row>
    <row r="67" spans="1:8" ht="30" customHeight="1">
      <c r="A67" s="49">
        <v>12</v>
      </c>
      <c r="B67" s="30" t="s">
        <v>99</v>
      </c>
      <c r="C67" s="63">
        <f>SUM(C56:C66)</f>
        <v>440030</v>
      </c>
      <c r="D67" s="79"/>
      <c r="E67" s="83"/>
      <c r="F67" s="4"/>
      <c r="G67" s="4"/>
      <c r="H67" s="4"/>
    </row>
    <row r="68" spans="1:8" ht="30" customHeight="1">
      <c r="A68" s="68"/>
      <c r="B68" s="97" t="s">
        <v>100</v>
      </c>
      <c r="C68" s="97"/>
      <c r="D68" s="69">
        <f>D53-C67</f>
        <v>-143724.79999999999</v>
      </c>
      <c r="E68" s="24"/>
      <c r="F68" s="4"/>
      <c r="G68" s="4"/>
      <c r="H68" s="4"/>
    </row>
    <row r="69" spans="1:8" ht="30" customHeight="1">
      <c r="A69" s="68"/>
      <c r="B69" s="98" t="s">
        <v>101</v>
      </c>
      <c r="C69" s="98"/>
      <c r="D69" s="70">
        <f>D68+D51</f>
        <v>-6686.8799999999756</v>
      </c>
      <c r="E69" s="24"/>
      <c r="F69" s="4"/>
      <c r="G69" s="4"/>
      <c r="H69" s="4"/>
    </row>
    <row r="70" spans="1:8" ht="30" customHeight="1">
      <c r="A70" s="99" t="s">
        <v>95</v>
      </c>
      <c r="B70" s="99"/>
      <c r="C70" s="99"/>
      <c r="D70" s="99"/>
      <c r="E70" s="99"/>
      <c r="F70" s="4"/>
      <c r="G70" s="4"/>
      <c r="H70" s="4"/>
    </row>
    <row r="71" spans="1:8" ht="34.5" customHeight="1">
      <c r="A71" s="99"/>
      <c r="B71" s="99"/>
      <c r="C71" s="99"/>
      <c r="D71" s="99"/>
      <c r="E71" s="99"/>
    </row>
    <row r="72" spans="1:8">
      <c r="A72" s="50">
        <v>23</v>
      </c>
      <c r="B72" s="31" t="s">
        <v>35</v>
      </c>
      <c r="C72" s="31"/>
      <c r="D72" s="12" t="s">
        <v>6</v>
      </c>
      <c r="E72" s="21">
        <v>0</v>
      </c>
    </row>
    <row r="73" spans="1:8">
      <c r="A73" s="50">
        <v>24</v>
      </c>
      <c r="B73" s="31" t="s">
        <v>36</v>
      </c>
      <c r="C73" s="31"/>
      <c r="D73" s="12" t="s">
        <v>6</v>
      </c>
      <c r="E73" s="21">
        <v>0</v>
      </c>
    </row>
    <row r="74" spans="1:8" ht="31.5">
      <c r="A74" s="50">
        <v>25</v>
      </c>
      <c r="B74" s="31" t="s">
        <v>37</v>
      </c>
      <c r="C74" s="31"/>
      <c r="D74" s="12" t="s">
        <v>6</v>
      </c>
      <c r="E74" s="21">
        <v>0</v>
      </c>
    </row>
    <row r="75" spans="1:8">
      <c r="A75" s="50">
        <v>26</v>
      </c>
      <c r="B75" s="31" t="s">
        <v>38</v>
      </c>
      <c r="C75" s="31"/>
      <c r="D75" s="12" t="s">
        <v>10</v>
      </c>
      <c r="E75" s="21">
        <v>0</v>
      </c>
    </row>
    <row r="76" spans="1:8">
      <c r="A76" s="89" t="s">
        <v>20</v>
      </c>
      <c r="B76" s="89"/>
      <c r="C76" s="89"/>
      <c r="D76" s="89"/>
      <c r="E76" s="89"/>
    </row>
    <row r="77" spans="1:8">
      <c r="A77" s="50">
        <v>27</v>
      </c>
      <c r="B77" s="32" t="s">
        <v>60</v>
      </c>
      <c r="C77" s="32"/>
      <c r="D77" s="12" t="s">
        <v>10</v>
      </c>
      <c r="E77" s="22"/>
    </row>
    <row r="78" spans="1:8">
      <c r="A78" s="50">
        <v>28</v>
      </c>
      <c r="B78" s="31" t="s">
        <v>25</v>
      </c>
      <c r="C78" s="31"/>
      <c r="D78" s="12" t="s">
        <v>10</v>
      </c>
      <c r="E78" s="22">
        <v>0</v>
      </c>
    </row>
    <row r="79" spans="1:8">
      <c r="A79" s="50">
        <v>29</v>
      </c>
      <c r="B79" s="31" t="s">
        <v>26</v>
      </c>
      <c r="C79" s="31"/>
      <c r="D79" s="12" t="s">
        <v>10</v>
      </c>
      <c r="E79" s="22">
        <v>792407.69</v>
      </c>
    </row>
    <row r="80" spans="1:8" ht="31.5">
      <c r="A80" s="50">
        <v>30</v>
      </c>
      <c r="B80" s="32" t="s">
        <v>21</v>
      </c>
      <c r="C80" s="32"/>
      <c r="D80" s="12" t="s">
        <v>10</v>
      </c>
      <c r="E80" s="22"/>
    </row>
    <row r="81" spans="1:8">
      <c r="A81" s="50">
        <v>31</v>
      </c>
      <c r="B81" s="31" t="s">
        <v>25</v>
      </c>
      <c r="C81" s="31"/>
      <c r="D81" s="12" t="s">
        <v>10</v>
      </c>
      <c r="E81" s="22">
        <v>0</v>
      </c>
    </row>
    <row r="82" spans="1:8">
      <c r="A82" s="50">
        <v>32</v>
      </c>
      <c r="B82" s="31" t="s">
        <v>26</v>
      </c>
      <c r="C82" s="31"/>
      <c r="D82" s="12" t="s">
        <v>10</v>
      </c>
      <c r="E82" s="22">
        <v>1057092.8999999999</v>
      </c>
    </row>
    <row r="83" spans="1:8" ht="48" customHeight="1">
      <c r="A83" s="89" t="s">
        <v>60</v>
      </c>
      <c r="B83" s="89"/>
      <c r="C83" s="89"/>
      <c r="D83" s="89"/>
      <c r="E83" s="89"/>
    </row>
    <row r="84" spans="1:8" ht="47.25">
      <c r="A84" s="90">
        <v>33</v>
      </c>
      <c r="B84" s="32" t="s">
        <v>12</v>
      </c>
      <c r="C84" s="32"/>
      <c r="D84" s="12" t="s">
        <v>5</v>
      </c>
      <c r="E84" s="21" t="s">
        <v>57</v>
      </c>
      <c r="F84" s="5" t="s">
        <v>53</v>
      </c>
      <c r="G84" s="5" t="s">
        <v>54</v>
      </c>
      <c r="H84" s="5" t="s">
        <v>55</v>
      </c>
    </row>
    <row r="85" spans="1:8">
      <c r="A85" s="91"/>
      <c r="B85" s="32" t="s">
        <v>11</v>
      </c>
      <c r="C85" s="32"/>
      <c r="D85" s="12" t="s">
        <v>5</v>
      </c>
      <c r="E85" s="21" t="s">
        <v>51</v>
      </c>
      <c r="F85" s="5" t="s">
        <v>51</v>
      </c>
      <c r="G85" s="5" t="s">
        <v>51</v>
      </c>
      <c r="H85" s="5" t="s">
        <v>56</v>
      </c>
    </row>
    <row r="86" spans="1:8">
      <c r="A86" s="91"/>
      <c r="B86" s="32" t="s">
        <v>22</v>
      </c>
      <c r="C86" s="32"/>
      <c r="D86" s="12" t="s">
        <v>13</v>
      </c>
      <c r="E86" s="21">
        <v>17592.768</v>
      </c>
      <c r="F86" s="5">
        <v>10996.828</v>
      </c>
      <c r="G86" s="5">
        <v>6420.48</v>
      </c>
      <c r="H86" s="5">
        <v>1423.54</v>
      </c>
    </row>
    <row r="87" spans="1:8">
      <c r="A87" s="91"/>
      <c r="B87" s="32" t="s">
        <v>39</v>
      </c>
      <c r="C87" s="32"/>
      <c r="D87" s="12" t="s">
        <v>10</v>
      </c>
      <c r="E87" s="33">
        <v>200912.87</v>
      </c>
      <c r="F87" s="15">
        <v>117282.66</v>
      </c>
      <c r="G87" s="15">
        <f>95871.09+370025.29</f>
        <v>465896.38</v>
      </c>
      <c r="H87" s="15">
        <v>1490905.12</v>
      </c>
    </row>
    <row r="88" spans="1:8">
      <c r="A88" s="91"/>
      <c r="B88" s="31" t="s">
        <v>40</v>
      </c>
      <c r="C88" s="31"/>
      <c r="D88" s="12" t="s">
        <v>10</v>
      </c>
      <c r="E88" s="34">
        <v>171477.41</v>
      </c>
      <c r="F88" s="16">
        <v>99957.93</v>
      </c>
      <c r="G88" s="16">
        <f>80320.24+312253.59</f>
        <v>392573.83</v>
      </c>
      <c r="H88" s="16">
        <v>1373717.66</v>
      </c>
    </row>
    <row r="89" spans="1:8">
      <c r="A89" s="91"/>
      <c r="B89" s="31" t="s">
        <v>41</v>
      </c>
      <c r="C89" s="31"/>
      <c r="D89" s="12" t="s">
        <v>10</v>
      </c>
      <c r="E89" s="34">
        <f>E87-E88</f>
        <v>29435.459999999992</v>
      </c>
      <c r="F89" s="16">
        <f>F87-F88</f>
        <v>17324.73000000001</v>
      </c>
      <c r="G89" s="16">
        <f>G87-G88</f>
        <v>73322.549999999988</v>
      </c>
      <c r="H89" s="16">
        <f>H87-H88</f>
        <v>117187.4600000002</v>
      </c>
    </row>
    <row r="90" spans="1:8" ht="31.5">
      <c r="A90" s="91"/>
      <c r="B90" s="31" t="s">
        <v>44</v>
      </c>
      <c r="C90" s="31"/>
      <c r="D90" s="12" t="s">
        <v>10</v>
      </c>
      <c r="E90" s="105" t="s">
        <v>71</v>
      </c>
      <c r="F90" s="106"/>
      <c r="G90" s="106"/>
      <c r="H90" s="107"/>
    </row>
    <row r="91" spans="1:8" ht="31.5">
      <c r="A91" s="91"/>
      <c r="B91" s="31" t="s">
        <v>43</v>
      </c>
      <c r="C91" s="31"/>
      <c r="D91" s="12" t="s">
        <v>10</v>
      </c>
      <c r="E91" s="105" t="s">
        <v>71</v>
      </c>
      <c r="F91" s="106"/>
      <c r="G91" s="106"/>
      <c r="H91" s="107"/>
    </row>
    <row r="92" spans="1:8" ht="31.5">
      <c r="A92" s="91"/>
      <c r="B92" s="31" t="s">
        <v>42</v>
      </c>
      <c r="C92" s="31"/>
      <c r="D92" s="12" t="s">
        <v>10</v>
      </c>
      <c r="E92" s="105" t="s">
        <v>71</v>
      </c>
      <c r="F92" s="106"/>
      <c r="G92" s="106"/>
      <c r="H92" s="107"/>
    </row>
    <row r="93" spans="1:8" ht="47.25">
      <c r="A93" s="92"/>
      <c r="B93" s="32" t="s">
        <v>45</v>
      </c>
      <c r="C93" s="32"/>
      <c r="D93" s="12" t="s">
        <v>10</v>
      </c>
      <c r="E93" s="33">
        <v>0</v>
      </c>
      <c r="F93" s="5">
        <v>0</v>
      </c>
      <c r="G93" s="5">
        <v>0</v>
      </c>
      <c r="H93" s="5">
        <v>0</v>
      </c>
    </row>
    <row r="94" spans="1:8">
      <c r="A94" s="102" t="s">
        <v>46</v>
      </c>
      <c r="B94" s="103"/>
      <c r="C94" s="103"/>
      <c r="D94" s="103"/>
      <c r="E94" s="104"/>
    </row>
    <row r="95" spans="1:8">
      <c r="A95" s="50">
        <v>34</v>
      </c>
      <c r="B95" s="31" t="s">
        <v>35</v>
      </c>
      <c r="C95" s="31"/>
      <c r="D95" s="12" t="s">
        <v>6</v>
      </c>
      <c r="E95" s="34">
        <v>0</v>
      </c>
    </row>
    <row r="96" spans="1:8">
      <c r="A96" s="50">
        <v>35</v>
      </c>
      <c r="B96" s="31" t="s">
        <v>36</v>
      </c>
      <c r="C96" s="31"/>
      <c r="D96" s="12" t="s">
        <v>6</v>
      </c>
      <c r="E96" s="21">
        <v>0</v>
      </c>
    </row>
    <row r="97" spans="1:5" ht="31.5">
      <c r="A97" s="50">
        <v>36</v>
      </c>
      <c r="B97" s="31" t="s">
        <v>37</v>
      </c>
      <c r="C97" s="31"/>
      <c r="D97" s="12" t="s">
        <v>6</v>
      </c>
      <c r="E97" s="11">
        <v>0</v>
      </c>
    </row>
    <row r="98" spans="1:5">
      <c r="A98" s="50">
        <v>37</v>
      </c>
      <c r="B98" s="31" t="s">
        <v>38</v>
      </c>
      <c r="C98" s="31"/>
      <c r="D98" s="12" t="s">
        <v>10</v>
      </c>
      <c r="E98" s="21">
        <v>0</v>
      </c>
    </row>
    <row r="99" spans="1:5">
      <c r="A99" s="102" t="s">
        <v>47</v>
      </c>
      <c r="B99" s="103"/>
      <c r="C99" s="103"/>
      <c r="D99" s="103"/>
      <c r="E99" s="104"/>
    </row>
    <row r="100" spans="1:5" ht="31.5">
      <c r="A100" s="50">
        <v>38</v>
      </c>
      <c r="B100" s="31" t="s">
        <v>48</v>
      </c>
      <c r="C100" s="31"/>
      <c r="D100" s="12" t="s">
        <v>6</v>
      </c>
      <c r="E100" s="21">
        <v>0</v>
      </c>
    </row>
    <row r="101" spans="1:5">
      <c r="A101" s="50">
        <v>39</v>
      </c>
      <c r="B101" s="31" t="s">
        <v>49</v>
      </c>
      <c r="C101" s="31"/>
      <c r="D101" s="12" t="s">
        <v>6</v>
      </c>
      <c r="E101" s="21">
        <v>0</v>
      </c>
    </row>
    <row r="102" spans="1:5" ht="31.5">
      <c r="A102" s="50">
        <v>40</v>
      </c>
      <c r="B102" s="31" t="s">
        <v>50</v>
      </c>
      <c r="C102" s="31"/>
      <c r="D102" s="12" t="s">
        <v>10</v>
      </c>
      <c r="E102" s="11">
        <v>0</v>
      </c>
    </row>
    <row r="103" spans="1:5">
      <c r="B103" s="1"/>
      <c r="C103" s="1"/>
    </row>
    <row r="104" spans="1:5">
      <c r="B104" s="1" t="s">
        <v>69</v>
      </c>
      <c r="C104" s="1"/>
      <c r="E104" s="1" t="s">
        <v>70</v>
      </c>
    </row>
  </sheetData>
  <mergeCells count="20">
    <mergeCell ref="A94:E94"/>
    <mergeCell ref="A99:E99"/>
    <mergeCell ref="E90:H90"/>
    <mergeCell ref="E91:H91"/>
    <mergeCell ref="E92:H92"/>
    <mergeCell ref="D1:E5"/>
    <mergeCell ref="A6:E6"/>
    <mergeCell ref="A76:E76"/>
    <mergeCell ref="A83:E83"/>
    <mergeCell ref="A84:A93"/>
    <mergeCell ref="A32:E32"/>
    <mergeCell ref="A31:E31"/>
    <mergeCell ref="A54:E54"/>
    <mergeCell ref="B68:C68"/>
    <mergeCell ref="B69:C69"/>
    <mergeCell ref="A70:E71"/>
    <mergeCell ref="B50:E50"/>
    <mergeCell ref="B51:C51"/>
    <mergeCell ref="B52:C52"/>
    <mergeCell ref="B53:C53"/>
  </mergeCells>
  <pageMargins left="0.70866141732283472" right="0.70866141732283472" top="0.31496062992125984" bottom="0.31496062992125984"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2022-03-31T06:27:14Z</dcterms:modified>
</cp:coreProperties>
</file>