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 defaultThemeVersion="124226"/>
  <bookViews>
    <workbookView xWindow="0" yWindow="0" windowWidth="15480" windowHeight="7155"/>
  </bookViews>
  <sheets>
    <sheet name="2,8+" sheetId="13" r:id="rId1"/>
  </sheets>
  <externalReferences>
    <externalReference r:id="rId2"/>
    <externalReference r:id="rId3"/>
  </externalReferences>
  <calcPr calcId="125725"/>
</workbook>
</file>

<file path=xl/calcChain.xml><?xml version="1.0" encoding="utf-8"?>
<calcChain xmlns="http://schemas.openxmlformats.org/spreadsheetml/2006/main">
  <c r="C41" i="13"/>
  <c r="D19" l="1"/>
  <c r="C64" l="1"/>
  <c r="C60"/>
  <c r="C62"/>
  <c r="C66" l="1"/>
  <c r="D27"/>
  <c r="D18"/>
  <c r="D15"/>
  <c r="D14"/>
  <c r="D89" l="1"/>
  <c r="D88"/>
  <c r="D50"/>
  <c r="D49"/>
  <c r="C42"/>
  <c r="C45" s="1"/>
  <c r="D24"/>
  <c r="D16"/>
  <c r="D13"/>
  <c r="D12"/>
  <c r="C67" l="1"/>
  <c r="C68" s="1"/>
  <c r="D90"/>
</calcChain>
</file>

<file path=xl/sharedStrings.xml><?xml version="1.0" encoding="utf-8"?>
<sst xmlns="http://schemas.openxmlformats.org/spreadsheetml/2006/main" count="177" uniqueCount="112">
  <si>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</si>
  <si>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</si>
  <si>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</si>
  <si>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</si>
  <si>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</si>
  <si>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</si>
  <si>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</si>
  <si>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руб.</t>
  </si>
  <si>
    <t>Единица измерения</t>
  </si>
  <si>
    <t>Вид коммунальной услуги</t>
  </si>
  <si>
    <t>нат.показ.</t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</si>
  <si>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</si>
  <si>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</si>
  <si>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</si>
  <si>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</si>
  <si>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</si>
  <si>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</si>
  <si>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</si>
  <si>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</si>
  <si>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</si>
  <si>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</si>
  <si>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</si>
  <si>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</si>
  <si>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</si>
  <si>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</si>
  <si>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</si>
  <si>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</si>
  <si>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</si>
  <si>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</si>
  <si>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</si>
  <si>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</si>
  <si>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</si>
  <si>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</si>
  <si>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</si>
  <si>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</si>
  <si>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</si>
  <si>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</si>
  <si>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</si>
  <si>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</si>
  <si>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</si>
  <si>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</si>
  <si>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</si>
  <si>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</si>
  <si>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</si>
  <si>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</si>
  <si>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</si>
  <si>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</si>
  <si>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</si>
  <si>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</si>
  <si>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</si>
  <si>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м3</t>
  </si>
  <si>
    <t>Ежедневно</t>
  </si>
  <si>
    <t>Холодное водоснабжение</t>
  </si>
  <si>
    <t>Водоотведение</t>
  </si>
  <si>
    <t>По графику</t>
  </si>
  <si>
    <t>Круглосуточно</t>
  </si>
  <si>
    <t>Наименование работ и услуг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</si>
  <si>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</si>
  <si>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</si>
  <si>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</si>
  <si>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</si>
  <si>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</si>
  <si>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Итого расходы по статье текущий ремонт</t>
  </si>
  <si>
    <t>2 раза в год</t>
  </si>
  <si>
    <t>Учёт оплат поставщикам коммунальных ресурсов в разрезе многоквартирных домов и коммунальных услуг не ведётся</t>
  </si>
  <si>
    <t>Очистка снега с козырьков 9 эт над арками 2 подъезд</t>
  </si>
  <si>
    <t>Скашивание травы на газонах</t>
  </si>
  <si>
    <t>Утверждаю                                     генеральный директор                                          ООО "УК "Прибайкальская"                       Н. Н. Орленко</t>
  </si>
  <si>
    <t>Генеральная уборка подъездов</t>
  </si>
  <si>
    <t>Содержание</t>
  </si>
  <si>
    <t>Текущий ремонт</t>
  </si>
  <si>
    <t>1 шт</t>
  </si>
  <si>
    <t>Выполняемые работы и услуги по содержанию общего имущества</t>
  </si>
  <si>
    <t>Годовая фактическая стоимость работ /услуг, руб.</t>
  </si>
  <si>
    <t>Периодичность выполнения работ</t>
  </si>
  <si>
    <t>Промывка системы отопления перед запуском (пробный пуск)</t>
  </si>
  <si>
    <t>1 раз после отопительного периода</t>
  </si>
  <si>
    <t>1 раз</t>
  </si>
  <si>
    <t>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</t>
  </si>
  <si>
    <t>Услуги по управлению многоквартирным домом</t>
  </si>
  <si>
    <t>Выполняемые работы по текущему ремонту общего имущества</t>
  </si>
  <si>
    <t>Перерасход (-) или экономия (+) средств по статье текущий ремонт за 2020 г, руб.</t>
  </si>
  <si>
    <t>Главный инженер ООО "Прибайкальская"                                          Белкин И. О.</t>
  </si>
  <si>
    <t>1 раз в квартал</t>
  </si>
  <si>
    <t>Дезинсекция и дератизация подвальных помещений</t>
  </si>
  <si>
    <t>Периодичность, объем выполнения работ</t>
  </si>
  <si>
    <t>1 раз в три дня</t>
  </si>
  <si>
    <t>Дезинфекция мест общего пользования для профилатики короновируса</t>
  </si>
  <si>
    <t>Форма 2.8. Отчет об исполнении                                                         ООО "УК "Прибайкальская" договора управления смет доходов и расходов МКД м-на Университетский, 8 за период с 01.01.2021 г. по 31.12.2021 г.</t>
  </si>
  <si>
    <t xml:space="preserve">Восстановление (бетонирование) отмостки МКД Университетский, 8 </t>
  </si>
  <si>
    <t>Годовая, фактическая стоимость работ /услуг, руб.</t>
  </si>
  <si>
    <t>Замена светодиодных светильников под 1 эт. 9</t>
  </si>
  <si>
    <t>Замена мусороприемного клапана  подъезд 3  этаж 5</t>
  </si>
  <si>
    <t>диам 25 мм 2м</t>
  </si>
  <si>
    <t xml:space="preserve">Замена трубопровода отопления в кв. 57 </t>
  </si>
  <si>
    <t>Установка ящика для показаний учета приборов 3 подъезд</t>
  </si>
  <si>
    <t>Перерасход (-) или экономия (+) средств по статье текущий ремонт за 2021 г, руб.</t>
  </si>
  <si>
    <t>Остаток средств (- перерасход, + экономия), по статье текущий ремонт с учетом  2020 г.руб.</t>
  </si>
  <si>
    <t xml:space="preserve">Замена трубопровода отопления в подвальном помещении 1 подъезда </t>
  </si>
  <si>
    <t>диам. 86 мм 3 м             диам. 20мм 1 м               диам. 40 мм 2 м</t>
  </si>
  <si>
    <t>Замена светодиодных светильников под 1 эт. 3</t>
  </si>
  <si>
    <t>Начислено по статье текущий ремонт за 2021 г. руб.</t>
  </si>
  <si>
    <t>Оплачено по статье текущий ремонт за 2021 г, руб.</t>
  </si>
  <si>
    <t>Замена трубопровода водоотвеления(ливневки) на чердаке</t>
  </si>
  <si>
    <t>диам 100мм 3м</t>
  </si>
  <si>
    <t>Замена трубопровода системы холодного водоснабжения в подвальном помещении 1 подъезда</t>
  </si>
  <si>
    <t>диам 50мм 2 м</t>
  </si>
  <si>
    <t>Ремонт межпанельных швов</t>
  </si>
  <si>
    <t>кв. 39-19 п.м                 кв. 80-23 п.м                     кв. 84-15 п.м                  кв. 52-21 п.м                     ув. 98- 27 п.м</t>
  </si>
  <si>
    <t>Содержание лифтового оборудования и ежегодное техническое освидетельствование</t>
  </si>
  <si>
    <t>2 раза</t>
  </si>
  <si>
    <t>Ремонт моноблока лифтового оборудования</t>
  </si>
</sst>
</file>

<file path=xl/styles.xml><?xml version="1.0" encoding="utf-8"?>
<styleSheet xmlns="http://schemas.openxmlformats.org/spreadsheetml/2006/main">
  <numFmts count="1">
    <numFmt numFmtId="164" formatCode="\О\б\щ\и\й"/>
  </numFmts>
  <fonts count="13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indexed="24"/>
      <name val="Arial"/>
      <family val="2"/>
      <charset val="204"/>
    </font>
    <font>
      <b/>
      <u/>
      <sz val="12"/>
      <color theme="1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7" fillId="0" borderId="0" xfId="0" applyFont="1" applyBorder="1" applyAlignment="1">
      <alignment wrapText="1"/>
    </xf>
    <xf numFmtId="49" fontId="4" fillId="0" borderId="0" xfId="0" applyNumberFormat="1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2" fontId="4" fillId="0" borderId="0" xfId="0" applyNumberFormat="1" applyFont="1" applyBorder="1" applyAlignment="1">
      <alignment horizontal="center" vertical="top" wrapText="1"/>
    </xf>
    <xf numFmtId="49" fontId="10" fillId="0" borderId="0" xfId="0" applyNumberFormat="1" applyFont="1" applyBorder="1" applyAlignment="1">
      <alignment horizontal="left" vertical="top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left" vertical="center" wrapText="1"/>
    </xf>
    <xf numFmtId="0" fontId="1" fillId="0" borderId="0" xfId="0" applyNumberFormat="1" applyFont="1" applyBorder="1" applyAlignment="1">
      <alignment vertical="center" wrapText="1"/>
    </xf>
    <xf numFmtId="2" fontId="9" fillId="0" borderId="0" xfId="0" applyNumberFormat="1" applyFont="1" applyBorder="1" applyAlignment="1">
      <alignment vertical="center" wrapText="1"/>
    </xf>
    <xf numFmtId="2" fontId="1" fillId="0" borderId="0" xfId="0" applyNumberFormat="1" applyFont="1" applyBorder="1" applyAlignment="1">
      <alignment vertical="center" wrapText="1"/>
    </xf>
    <xf numFmtId="2" fontId="9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2" fontId="1" fillId="2" borderId="0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 vertical="center" wrapText="1"/>
    </xf>
    <xf numFmtId="2" fontId="12" fillId="2" borderId="0" xfId="0" applyNumberFormat="1" applyFont="1" applyFill="1" applyBorder="1" applyAlignment="1">
      <alignment vertical="center" wrapText="1"/>
    </xf>
    <xf numFmtId="2" fontId="11" fillId="2" borderId="0" xfId="0" applyNumberFormat="1" applyFont="1" applyFill="1" applyBorder="1" applyAlignment="1">
      <alignment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 shrinkToFi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vertical="center" wrapText="1"/>
    </xf>
    <xf numFmtId="2" fontId="12" fillId="0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wrapText="1"/>
    </xf>
    <xf numFmtId="49" fontId="1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vertical="top" wrapText="1"/>
    </xf>
    <xf numFmtId="4" fontId="8" fillId="0" borderId="1" xfId="0" applyNumberFormat="1" applyFont="1" applyBorder="1" applyAlignment="1">
      <alignment horizontal="right" vertical="top" wrapText="1"/>
    </xf>
    <xf numFmtId="0" fontId="1" fillId="0" borderId="0" xfId="0" applyFont="1" applyFill="1" applyBorder="1" applyAlignment="1">
      <alignment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top" wrapText="1"/>
    </xf>
    <xf numFmtId="2" fontId="2" fillId="0" borderId="0" xfId="0" applyNumberFormat="1" applyFont="1" applyBorder="1" applyAlignment="1">
      <alignment vertical="center" wrapText="1"/>
    </xf>
    <xf numFmtId="0" fontId="7" fillId="0" borderId="0" xfId="0" applyFont="1" applyAlignment="1">
      <alignment horizontal="right" vertical="top" wrapText="1"/>
    </xf>
    <xf numFmtId="0" fontId="6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9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left" vertical="center" wrapText="1"/>
    </xf>
    <xf numFmtId="0" fontId="2" fillId="0" borderId="9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7;&#1086;&#1076;&#1088;&#1103;&#1076;&#1095;&#1080;&#1082;/&#1086;&#1090;&#1095;&#1077;&#1090;%20&#1087;&#1086;%20&#1089;&#1090;&#1072;&#1090;&#1100;&#1103;&#10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2;&#1086;&#1084;%20&#1091;&#1089;&#1083;&#1091;&#1075;&#1080;%20201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DSheet"/>
    </sheetNames>
    <sheetDataSet>
      <sheetData sheetId="0">
        <row r="7">
          <cell r="AE7">
            <v>658508.04</v>
          </cell>
        </row>
        <row r="22">
          <cell r="AE22">
            <v>1172749.56</v>
          </cell>
          <cell r="AF22">
            <v>1197093.1100000001</v>
          </cell>
          <cell r="AG22">
            <v>353219.54</v>
          </cell>
          <cell r="AI22">
            <v>328020.71999999997</v>
          </cell>
          <cell r="AK22">
            <v>98795.54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DSheet"/>
    </sheetNames>
    <sheetDataSet>
      <sheetData sheetId="0">
        <row r="28">
          <cell r="C28">
            <v>101546.54</v>
          </cell>
          <cell r="D28">
            <v>85632.65</v>
          </cell>
          <cell r="G28">
            <v>142308.04</v>
          </cell>
          <cell r="H28">
            <v>122555.2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03"/>
  <sheetViews>
    <sheetView tabSelected="1" zoomScale="130" zoomScaleNormal="130" workbookViewId="0">
      <selection activeCell="E35" sqref="E35"/>
    </sheetView>
  </sheetViews>
  <sheetFormatPr defaultRowHeight="15"/>
  <cols>
    <col min="1" max="1" width="9.140625" style="57"/>
    <col min="2" max="2" width="40.5703125" style="57" customWidth="1"/>
    <col min="3" max="3" width="12.5703125" style="57" customWidth="1"/>
    <col min="4" max="4" width="16.5703125" style="57" customWidth="1"/>
    <col min="5" max="5" width="12.7109375" style="57" customWidth="1"/>
    <col min="6" max="6" width="10" style="57" customWidth="1"/>
    <col min="7" max="7" width="10.28515625" style="57" customWidth="1"/>
    <col min="8" max="16384" width="9.140625" style="57"/>
  </cols>
  <sheetData>
    <row r="1" spans="1:7" ht="15.75">
      <c r="A1" s="54"/>
      <c r="B1" s="55"/>
      <c r="C1" s="56"/>
      <c r="D1" s="70" t="s">
        <v>67</v>
      </c>
      <c r="E1" s="70"/>
      <c r="F1" s="70"/>
      <c r="G1" s="55"/>
    </row>
    <row r="2" spans="1:7" ht="18.75">
      <c r="A2" s="54"/>
      <c r="B2" s="55"/>
      <c r="C2" s="22"/>
      <c r="D2" s="70"/>
      <c r="E2" s="70"/>
      <c r="F2" s="70"/>
      <c r="G2" s="55"/>
    </row>
    <row r="3" spans="1:7" ht="63" customHeight="1">
      <c r="A3" s="54"/>
      <c r="B3" s="55"/>
      <c r="C3" s="22"/>
      <c r="D3" s="70"/>
      <c r="E3" s="70"/>
      <c r="F3" s="70"/>
      <c r="G3" s="55"/>
    </row>
    <row r="4" spans="1:7" ht="85.5" customHeight="1">
      <c r="A4" s="71" t="s">
        <v>88</v>
      </c>
      <c r="B4" s="71"/>
      <c r="C4" s="71"/>
      <c r="D4" s="71"/>
      <c r="E4" s="55"/>
      <c r="F4" s="55"/>
      <c r="G4" s="55"/>
    </row>
    <row r="5" spans="1:7" ht="15.75">
      <c r="A5" s="54"/>
      <c r="B5" s="56"/>
      <c r="C5" s="55"/>
      <c r="D5" s="55"/>
      <c r="E5" s="55"/>
      <c r="F5" s="55"/>
      <c r="G5" s="55"/>
    </row>
    <row r="6" spans="1:7" ht="15.75">
      <c r="A6" s="42" t="s">
        <v>0</v>
      </c>
      <c r="B6" s="5" t="s">
        <v>1</v>
      </c>
      <c r="C6" s="1" t="s">
        <v>2</v>
      </c>
      <c r="D6" s="1" t="s">
        <v>3</v>
      </c>
      <c r="E6" s="55"/>
      <c r="F6" s="55"/>
      <c r="G6" s="55"/>
    </row>
    <row r="7" spans="1:7" ht="21.75" customHeight="1">
      <c r="A7" s="43">
        <v>1</v>
      </c>
      <c r="B7" s="6" t="s">
        <v>4</v>
      </c>
      <c r="C7" s="2" t="s">
        <v>5</v>
      </c>
      <c r="D7" s="9">
        <v>44622</v>
      </c>
      <c r="E7" s="58"/>
      <c r="F7" s="58"/>
      <c r="G7" s="58"/>
    </row>
    <row r="8" spans="1:7" ht="24.75" customHeight="1">
      <c r="A8" s="43">
        <v>2</v>
      </c>
      <c r="B8" s="6" t="s">
        <v>11</v>
      </c>
      <c r="C8" s="2" t="s">
        <v>5</v>
      </c>
      <c r="D8" s="9">
        <v>44197</v>
      </c>
      <c r="E8" s="58"/>
      <c r="F8" s="58"/>
      <c r="G8" s="58"/>
    </row>
    <row r="9" spans="1:7" ht="18.75" customHeight="1">
      <c r="A9" s="43">
        <v>3</v>
      </c>
      <c r="B9" s="6" t="s">
        <v>12</v>
      </c>
      <c r="C9" s="2" t="s">
        <v>5</v>
      </c>
      <c r="D9" s="9">
        <v>44561</v>
      </c>
      <c r="E9" s="58"/>
      <c r="F9" s="58"/>
      <c r="G9" s="58"/>
    </row>
    <row r="10" spans="1:7" ht="36.75" customHeight="1">
      <c r="A10" s="44">
        <v>4</v>
      </c>
      <c r="B10" s="7" t="s">
        <v>13</v>
      </c>
      <c r="C10" s="2" t="s">
        <v>7</v>
      </c>
      <c r="D10" s="2"/>
      <c r="E10" s="58"/>
      <c r="F10" s="58"/>
      <c r="G10" s="58"/>
    </row>
    <row r="11" spans="1:7" ht="20.25" customHeight="1">
      <c r="A11" s="44">
        <v>5</v>
      </c>
      <c r="B11" s="4" t="s">
        <v>23</v>
      </c>
      <c r="C11" s="2" t="s">
        <v>7</v>
      </c>
      <c r="D11" s="2">
        <v>0</v>
      </c>
      <c r="E11" s="58"/>
      <c r="F11" s="58"/>
      <c r="G11" s="58"/>
    </row>
    <row r="12" spans="1:7" ht="20.25" customHeight="1">
      <c r="A12" s="44">
        <v>6</v>
      </c>
      <c r="B12" s="4" t="s">
        <v>24</v>
      </c>
      <c r="C12" s="2" t="s">
        <v>7</v>
      </c>
      <c r="D12" s="10">
        <f>390118.13+108917.45</f>
        <v>499035.58</v>
      </c>
      <c r="E12" s="59"/>
      <c r="F12" s="58"/>
      <c r="G12" s="58"/>
    </row>
    <row r="13" spans="1:7" ht="51" customHeight="1">
      <c r="A13" s="44">
        <v>7</v>
      </c>
      <c r="B13" s="7" t="s">
        <v>30</v>
      </c>
      <c r="C13" s="2" t="s">
        <v>7</v>
      </c>
      <c r="D13" s="10">
        <f>D14+D15</f>
        <v>1500770.28</v>
      </c>
      <c r="E13" s="58"/>
      <c r="F13" s="58"/>
      <c r="G13" s="58"/>
    </row>
    <row r="14" spans="1:7" ht="20.25" customHeight="1">
      <c r="A14" s="44">
        <v>8</v>
      </c>
      <c r="B14" s="4" t="s">
        <v>25</v>
      </c>
      <c r="C14" s="2" t="s">
        <v>7</v>
      </c>
      <c r="D14" s="21">
        <f>[1]TDSheet!$AE$22</f>
        <v>1172749.56</v>
      </c>
      <c r="E14" s="58"/>
      <c r="F14" s="58"/>
      <c r="G14" s="58"/>
    </row>
    <row r="15" spans="1:7" ht="17.25" customHeight="1">
      <c r="A15" s="44">
        <v>9</v>
      </c>
      <c r="B15" s="4" t="s">
        <v>26</v>
      </c>
      <c r="C15" s="2" t="s">
        <v>7</v>
      </c>
      <c r="D15" s="21">
        <f>[1]TDSheet!$AI$22</f>
        <v>328020.71999999997</v>
      </c>
      <c r="E15" s="58"/>
      <c r="F15" s="58"/>
      <c r="G15" s="58"/>
    </row>
    <row r="16" spans="1:7" ht="20.25" customHeight="1">
      <c r="A16" s="44">
        <v>10</v>
      </c>
      <c r="B16" s="7" t="s">
        <v>14</v>
      </c>
      <c r="C16" s="2" t="s">
        <v>7</v>
      </c>
      <c r="D16" s="10">
        <f>D18+D19+D23</f>
        <v>1381920.58</v>
      </c>
      <c r="E16" s="58"/>
      <c r="F16" s="58"/>
      <c r="G16" s="58"/>
    </row>
    <row r="17" spans="1:7" ht="24" customHeight="1">
      <c r="A17" s="44">
        <v>11</v>
      </c>
      <c r="B17" s="4" t="s">
        <v>31</v>
      </c>
      <c r="C17" s="2" t="s">
        <v>7</v>
      </c>
      <c r="D17" s="10"/>
      <c r="E17" s="58"/>
      <c r="F17" s="58"/>
      <c r="G17" s="58"/>
    </row>
    <row r="18" spans="1:7" ht="18.75" customHeight="1">
      <c r="A18" s="44">
        <v>12</v>
      </c>
      <c r="B18" s="4" t="s">
        <v>25</v>
      </c>
      <c r="C18" s="2" t="s">
        <v>7</v>
      </c>
      <c r="D18" s="21">
        <f>[1]TDSheet!$AF$22</f>
        <v>1197093.1100000001</v>
      </c>
      <c r="E18" s="58"/>
      <c r="F18" s="58"/>
      <c r="G18" s="58"/>
    </row>
    <row r="19" spans="1:7" ht="17.25" customHeight="1">
      <c r="A19" s="44">
        <v>13</v>
      </c>
      <c r="B19" s="4" t="s">
        <v>26</v>
      </c>
      <c r="C19" s="2" t="s">
        <v>7</v>
      </c>
      <c r="D19" s="21">
        <f>334827.47-150000</f>
        <v>184827.46999999997</v>
      </c>
      <c r="E19" s="58"/>
      <c r="F19" s="58"/>
      <c r="G19" s="58"/>
    </row>
    <row r="20" spans="1:7" ht="21" customHeight="1">
      <c r="A20" s="44">
        <v>14</v>
      </c>
      <c r="B20" s="4" t="s">
        <v>32</v>
      </c>
      <c r="C20" s="2" t="s">
        <v>7</v>
      </c>
      <c r="D20" s="2">
        <v>0</v>
      </c>
      <c r="E20" s="58"/>
      <c r="F20" s="58"/>
      <c r="G20" s="58"/>
    </row>
    <row r="21" spans="1:7" ht="18.75" customHeight="1">
      <c r="A21" s="44">
        <v>15</v>
      </c>
      <c r="B21" s="4" t="s">
        <v>27</v>
      </c>
      <c r="C21" s="2" t="s">
        <v>7</v>
      </c>
      <c r="D21" s="2">
        <v>0</v>
      </c>
      <c r="E21" s="58"/>
      <c r="F21" s="58"/>
      <c r="G21" s="58"/>
    </row>
    <row r="22" spans="1:7" ht="35.25" customHeight="1">
      <c r="A22" s="44">
        <v>16</v>
      </c>
      <c r="B22" s="4" t="s">
        <v>28</v>
      </c>
      <c r="C22" s="2" t="s">
        <v>7</v>
      </c>
      <c r="D22" s="2">
        <v>0</v>
      </c>
      <c r="E22" s="58"/>
      <c r="F22" s="58"/>
      <c r="G22" s="58"/>
    </row>
    <row r="23" spans="1:7" ht="18.75" customHeight="1">
      <c r="A23" s="44">
        <v>17</v>
      </c>
      <c r="B23" s="4" t="s">
        <v>29</v>
      </c>
      <c r="C23" s="2" t="s">
        <v>7</v>
      </c>
      <c r="D23" s="2">
        <v>0</v>
      </c>
      <c r="E23" s="58"/>
      <c r="F23" s="58"/>
      <c r="G23" s="58"/>
    </row>
    <row r="24" spans="1:7" ht="32.25" customHeight="1">
      <c r="A24" s="44">
        <v>18</v>
      </c>
      <c r="B24" s="7" t="s">
        <v>15</v>
      </c>
      <c r="C24" s="2" t="s">
        <v>7</v>
      </c>
      <c r="D24" s="10">
        <f>D17+D22</f>
        <v>0</v>
      </c>
      <c r="E24" s="58"/>
      <c r="F24" s="58"/>
      <c r="G24" s="58"/>
    </row>
    <row r="25" spans="1:7" ht="33.75" customHeight="1">
      <c r="A25" s="44">
        <v>19</v>
      </c>
      <c r="B25" s="7" t="s">
        <v>16</v>
      </c>
      <c r="C25" s="2" t="s">
        <v>7</v>
      </c>
      <c r="D25" s="10"/>
      <c r="E25" s="58"/>
      <c r="F25" s="58"/>
      <c r="G25" s="58"/>
    </row>
    <row r="26" spans="1:7" ht="21" customHeight="1">
      <c r="A26" s="44">
        <v>20</v>
      </c>
      <c r="B26" s="4" t="s">
        <v>21</v>
      </c>
      <c r="C26" s="2" t="s">
        <v>7</v>
      </c>
      <c r="D26" s="2">
        <v>0</v>
      </c>
      <c r="E26" s="58"/>
      <c r="F26" s="58"/>
      <c r="G26" s="58"/>
    </row>
    <row r="27" spans="1:7" ht="18.75" customHeight="1">
      <c r="A27" s="44">
        <v>21</v>
      </c>
      <c r="B27" s="4" t="s">
        <v>22</v>
      </c>
      <c r="C27" s="2" t="s">
        <v>7</v>
      </c>
      <c r="D27" s="10">
        <f>[1]TDSheet!$AG$22+[1]TDSheet!$AK$22</f>
        <v>452015.07999999996</v>
      </c>
      <c r="E27" s="58"/>
      <c r="F27" s="58"/>
      <c r="G27" s="58"/>
    </row>
    <row r="28" spans="1:7" ht="15.75">
      <c r="A28" s="45"/>
      <c r="B28" s="23"/>
      <c r="C28" s="24"/>
      <c r="D28" s="25"/>
      <c r="E28" s="58"/>
      <c r="F28" s="58"/>
      <c r="G28" s="58"/>
    </row>
    <row r="29" spans="1:7" ht="15.75">
      <c r="A29" s="45"/>
      <c r="B29" s="26" t="s">
        <v>69</v>
      </c>
      <c r="C29" s="24"/>
      <c r="D29" s="25"/>
      <c r="E29" s="58"/>
      <c r="F29" s="58"/>
      <c r="G29" s="58"/>
    </row>
    <row r="30" spans="1:7" ht="15.75">
      <c r="A30" s="72" t="s">
        <v>72</v>
      </c>
      <c r="B30" s="72"/>
      <c r="C30" s="72"/>
      <c r="D30" s="72"/>
      <c r="E30" s="58"/>
      <c r="F30" s="58"/>
      <c r="G30" s="58"/>
    </row>
    <row r="31" spans="1:7" ht="78.75">
      <c r="A31" s="27"/>
      <c r="B31" s="14" t="s">
        <v>56</v>
      </c>
      <c r="C31" s="14" t="s">
        <v>73</v>
      </c>
      <c r="D31" s="14" t="s">
        <v>74</v>
      </c>
      <c r="E31" s="62"/>
      <c r="F31" s="58"/>
      <c r="G31" s="58"/>
    </row>
    <row r="32" spans="1:7" ht="31.5">
      <c r="A32" s="27">
        <v>1</v>
      </c>
      <c r="B32" s="13" t="s">
        <v>57</v>
      </c>
      <c r="C32" s="15">
        <v>226804.43519999998</v>
      </c>
      <c r="D32" s="17" t="s">
        <v>51</v>
      </c>
      <c r="E32" s="34"/>
      <c r="F32" s="58"/>
      <c r="G32" s="58"/>
    </row>
    <row r="33" spans="1:7" ht="15.75">
      <c r="A33" s="27">
        <v>2</v>
      </c>
      <c r="B33" s="13" t="s">
        <v>58</v>
      </c>
      <c r="C33" s="15">
        <v>174262.86719999995</v>
      </c>
      <c r="D33" s="17" t="s">
        <v>54</v>
      </c>
      <c r="E33" s="34"/>
      <c r="F33" s="58"/>
      <c r="G33" s="58"/>
    </row>
    <row r="34" spans="1:7" ht="15.75">
      <c r="A34" s="27">
        <v>3</v>
      </c>
      <c r="B34" s="16" t="s">
        <v>59</v>
      </c>
      <c r="C34" s="15">
        <v>61298.495999999985</v>
      </c>
      <c r="D34" s="17" t="s">
        <v>55</v>
      </c>
      <c r="E34" s="34"/>
      <c r="F34" s="58"/>
      <c r="G34" s="58"/>
    </row>
    <row r="35" spans="1:7" ht="63">
      <c r="A35" s="27">
        <v>4</v>
      </c>
      <c r="B35" s="16" t="s">
        <v>60</v>
      </c>
      <c r="C35" s="15">
        <v>72682.502399999998</v>
      </c>
      <c r="D35" s="17" t="s">
        <v>51</v>
      </c>
      <c r="E35" s="28"/>
      <c r="F35" s="58"/>
      <c r="G35" s="58"/>
    </row>
    <row r="36" spans="1:7" ht="110.25">
      <c r="A36" s="27">
        <v>5</v>
      </c>
      <c r="B36" s="16" t="s">
        <v>61</v>
      </c>
      <c r="C36" s="15">
        <v>173387.17439999999</v>
      </c>
      <c r="D36" s="17" t="s">
        <v>51</v>
      </c>
      <c r="E36" s="34"/>
      <c r="F36" s="58"/>
      <c r="G36" s="58"/>
    </row>
    <row r="37" spans="1:7" ht="31.5">
      <c r="A37" s="27">
        <v>6</v>
      </c>
      <c r="B37" s="16" t="s">
        <v>84</v>
      </c>
      <c r="C37" s="68">
        <v>11352.3</v>
      </c>
      <c r="D37" s="14" t="s">
        <v>83</v>
      </c>
      <c r="E37" s="34"/>
      <c r="F37" s="58"/>
      <c r="G37" s="58"/>
    </row>
    <row r="38" spans="1:7" ht="31.5">
      <c r="A38" s="27">
        <v>7</v>
      </c>
      <c r="B38" s="16" t="s">
        <v>87</v>
      </c>
      <c r="C38" s="18">
        <v>28536.959999999999</v>
      </c>
      <c r="D38" s="14" t="s">
        <v>86</v>
      </c>
      <c r="E38" s="34"/>
      <c r="F38" s="58"/>
      <c r="G38" s="58"/>
    </row>
    <row r="39" spans="1:7" ht="47.25">
      <c r="A39" s="27">
        <v>8</v>
      </c>
      <c r="B39" s="16" t="s">
        <v>109</v>
      </c>
      <c r="C39" s="15">
        <v>234000</v>
      </c>
      <c r="D39" s="17"/>
      <c r="E39" s="34"/>
      <c r="F39" s="58"/>
      <c r="G39" s="58"/>
    </row>
    <row r="40" spans="1:7" ht="47.25">
      <c r="A40" s="27">
        <v>9</v>
      </c>
      <c r="B40" s="16" t="s">
        <v>75</v>
      </c>
      <c r="C40" s="15">
        <v>9857</v>
      </c>
      <c r="D40" s="14" t="s">
        <v>76</v>
      </c>
      <c r="E40" s="34"/>
      <c r="F40" s="58"/>
      <c r="G40" s="58"/>
    </row>
    <row r="41" spans="1:7" ht="15.75">
      <c r="A41" s="27">
        <v>10</v>
      </c>
      <c r="B41" s="19" t="s">
        <v>66</v>
      </c>
      <c r="C41" s="15">
        <f>2*2670</f>
        <v>5340</v>
      </c>
      <c r="D41" s="17" t="s">
        <v>110</v>
      </c>
      <c r="E41" s="63"/>
      <c r="F41" s="58"/>
      <c r="G41" s="58"/>
    </row>
    <row r="42" spans="1:7" ht="15.75">
      <c r="A42" s="27">
        <v>11</v>
      </c>
      <c r="B42" s="19" t="s">
        <v>68</v>
      </c>
      <c r="C42" s="15">
        <f>6590*2</f>
        <v>13180</v>
      </c>
      <c r="D42" s="14" t="s">
        <v>63</v>
      </c>
      <c r="E42" s="34"/>
      <c r="F42" s="58"/>
      <c r="G42" s="58"/>
    </row>
    <row r="43" spans="1:7" ht="126">
      <c r="A43" s="27">
        <v>12</v>
      </c>
      <c r="B43" s="16" t="s">
        <v>78</v>
      </c>
      <c r="C43" s="18">
        <v>22743</v>
      </c>
      <c r="D43" s="17" t="s">
        <v>51</v>
      </c>
      <c r="E43" s="63"/>
      <c r="F43" s="58"/>
      <c r="G43" s="58"/>
    </row>
    <row r="44" spans="1:7" ht="31.5">
      <c r="A44" s="27">
        <v>13</v>
      </c>
      <c r="B44" s="13" t="s">
        <v>65</v>
      </c>
      <c r="C44" s="18">
        <v>990</v>
      </c>
      <c r="D44" s="17" t="s">
        <v>77</v>
      </c>
      <c r="E44" s="34"/>
      <c r="F44" s="58"/>
      <c r="G44" s="58"/>
    </row>
    <row r="45" spans="1:7" ht="31.5">
      <c r="A45" s="27">
        <v>14</v>
      </c>
      <c r="B45" s="29" t="s">
        <v>79</v>
      </c>
      <c r="C45" s="18">
        <f>0.1*SUM(C32:C44)</f>
        <v>103443.47352</v>
      </c>
      <c r="D45" s="17" t="s">
        <v>51</v>
      </c>
      <c r="E45" s="34"/>
      <c r="F45" s="58"/>
      <c r="G45" s="58"/>
    </row>
    <row r="46" spans="1:7" ht="15.75">
      <c r="A46" s="34"/>
      <c r="B46" s="41"/>
      <c r="C46" s="40"/>
      <c r="D46" s="40"/>
      <c r="E46" s="60"/>
      <c r="F46" s="58"/>
      <c r="G46" s="58"/>
    </row>
    <row r="47" spans="1:7" ht="15.75">
      <c r="A47" s="30"/>
      <c r="B47" s="31" t="s">
        <v>70</v>
      </c>
      <c r="C47" s="32"/>
      <c r="D47" s="32"/>
      <c r="E47" s="32"/>
      <c r="F47" s="28"/>
      <c r="G47" s="58"/>
    </row>
    <row r="48" spans="1:7" ht="37.5" customHeight="1">
      <c r="A48" s="30"/>
      <c r="B48" s="69" t="s">
        <v>81</v>
      </c>
      <c r="C48" s="69"/>
      <c r="D48" s="33">
        <v>302647.77999999997</v>
      </c>
      <c r="E48" s="32"/>
      <c r="F48" s="28"/>
      <c r="G48" s="58"/>
    </row>
    <row r="49" spans="1:7" ht="15.75">
      <c r="A49" s="30"/>
      <c r="B49" s="69" t="s">
        <v>101</v>
      </c>
      <c r="C49" s="69"/>
      <c r="D49" s="33">
        <f>D15</f>
        <v>328020.71999999997</v>
      </c>
      <c r="E49" s="32"/>
      <c r="F49" s="28"/>
      <c r="G49" s="58"/>
    </row>
    <row r="50" spans="1:7" ht="15.75">
      <c r="A50" s="30"/>
      <c r="B50" s="69" t="s">
        <v>102</v>
      </c>
      <c r="C50" s="69"/>
      <c r="D50" s="33">
        <f>D19</f>
        <v>184827.46999999997</v>
      </c>
      <c r="E50" s="32"/>
      <c r="F50" s="28"/>
      <c r="G50" s="58"/>
    </row>
    <row r="51" spans="1:7" ht="15.75">
      <c r="A51" s="30"/>
      <c r="B51" s="46"/>
      <c r="C51" s="46"/>
      <c r="D51" s="33"/>
      <c r="E51" s="32"/>
      <c r="F51" s="28"/>
      <c r="G51" s="58"/>
    </row>
    <row r="52" spans="1:7" ht="15.75">
      <c r="A52" s="76" t="s">
        <v>80</v>
      </c>
      <c r="B52" s="76"/>
      <c r="C52" s="76"/>
      <c r="D52" s="76"/>
      <c r="E52" s="76"/>
      <c r="F52" s="76"/>
      <c r="G52" s="58"/>
    </row>
    <row r="53" spans="1:7" ht="15.75">
      <c r="A53" s="47"/>
      <c r="B53" s="47"/>
      <c r="C53" s="47"/>
      <c r="D53" s="47"/>
      <c r="E53" s="47"/>
      <c r="F53" s="47"/>
      <c r="G53" s="58"/>
    </row>
    <row r="54" spans="1:7" ht="78.75">
      <c r="A54" s="27"/>
      <c r="B54" s="14" t="s">
        <v>56</v>
      </c>
      <c r="C54" s="14" t="s">
        <v>90</v>
      </c>
      <c r="D54" s="61" t="s">
        <v>85</v>
      </c>
      <c r="E54" s="66"/>
      <c r="F54" s="58"/>
      <c r="G54" s="58"/>
    </row>
    <row r="55" spans="1:7" ht="31.5">
      <c r="A55" s="27">
        <v>1</v>
      </c>
      <c r="B55" s="48" t="s">
        <v>89</v>
      </c>
      <c r="C55" s="18">
        <v>39875</v>
      </c>
      <c r="D55" s="64"/>
      <c r="E55" s="66"/>
      <c r="F55" s="58"/>
      <c r="G55" s="58"/>
    </row>
    <row r="56" spans="1:7" ht="31.5">
      <c r="A56" s="27">
        <v>2</v>
      </c>
      <c r="B56" s="48" t="s">
        <v>111</v>
      </c>
      <c r="C56" s="18">
        <v>5600</v>
      </c>
      <c r="D56" s="64"/>
      <c r="E56" s="66"/>
      <c r="F56" s="58"/>
      <c r="G56" s="58"/>
    </row>
    <row r="57" spans="1:7" ht="31.5">
      <c r="A57" s="27">
        <v>3</v>
      </c>
      <c r="B57" s="48" t="s">
        <v>91</v>
      </c>
      <c r="C57" s="18">
        <v>1275</v>
      </c>
      <c r="D57" s="64" t="s">
        <v>71</v>
      </c>
      <c r="E57" s="66"/>
      <c r="F57" s="58"/>
      <c r="G57" s="58"/>
    </row>
    <row r="58" spans="1:7" ht="31.5">
      <c r="A58" s="27">
        <v>4</v>
      </c>
      <c r="B58" s="48" t="s">
        <v>100</v>
      </c>
      <c r="C58" s="18">
        <v>1275</v>
      </c>
      <c r="D58" s="64" t="s">
        <v>71</v>
      </c>
      <c r="E58" s="66"/>
      <c r="F58" s="58"/>
      <c r="G58" s="58"/>
    </row>
    <row r="59" spans="1:7" ht="31.5">
      <c r="A59" s="27">
        <v>5</v>
      </c>
      <c r="B59" s="48" t="s">
        <v>94</v>
      </c>
      <c r="C59" s="18">
        <v>1820</v>
      </c>
      <c r="D59" s="64" t="s">
        <v>93</v>
      </c>
      <c r="E59" s="66"/>
      <c r="F59" s="58"/>
      <c r="G59" s="58"/>
    </row>
    <row r="60" spans="1:7" ht="47.25">
      <c r="A60" s="27">
        <v>6</v>
      </c>
      <c r="B60" s="48" t="s">
        <v>105</v>
      </c>
      <c r="C60" s="18">
        <f>1100+1100</f>
        <v>2200</v>
      </c>
      <c r="D60" s="64" t="s">
        <v>106</v>
      </c>
      <c r="E60" s="66"/>
      <c r="F60" s="58"/>
      <c r="G60" s="58"/>
    </row>
    <row r="61" spans="1:7" ht="36.75" customHeight="1">
      <c r="A61" s="27">
        <v>7</v>
      </c>
      <c r="B61" s="48" t="s">
        <v>95</v>
      </c>
      <c r="C61" s="18">
        <v>2655</v>
      </c>
      <c r="D61" s="64" t="s">
        <v>71</v>
      </c>
      <c r="E61" s="66"/>
      <c r="F61" s="58"/>
      <c r="G61" s="58"/>
    </row>
    <row r="62" spans="1:7" ht="54.75" customHeight="1">
      <c r="A62" s="27">
        <v>8</v>
      </c>
      <c r="B62" s="48" t="s">
        <v>98</v>
      </c>
      <c r="C62" s="18">
        <f>5500+2500+200+832</f>
        <v>9032</v>
      </c>
      <c r="D62" s="64" t="s">
        <v>99</v>
      </c>
      <c r="E62" s="66"/>
      <c r="F62" s="58"/>
      <c r="G62" s="58"/>
    </row>
    <row r="63" spans="1:7" ht="39" customHeight="1">
      <c r="A63" s="27">
        <v>9</v>
      </c>
      <c r="B63" s="48" t="s">
        <v>103</v>
      </c>
      <c r="C63" s="18">
        <v>1695</v>
      </c>
      <c r="D63" s="64" t="s">
        <v>104</v>
      </c>
      <c r="E63" s="66"/>
      <c r="F63" s="58"/>
      <c r="G63" s="58"/>
    </row>
    <row r="64" spans="1:7" ht="84.75" customHeight="1">
      <c r="A64" s="27">
        <v>10</v>
      </c>
      <c r="B64" s="48" t="s">
        <v>107</v>
      </c>
      <c r="C64" s="18">
        <f>(19+23+15+21+27)*945</f>
        <v>99225</v>
      </c>
      <c r="D64" s="64" t="s">
        <v>108</v>
      </c>
      <c r="E64" s="66"/>
      <c r="F64" s="58"/>
      <c r="G64" s="58"/>
    </row>
    <row r="65" spans="1:7" ht="31.5">
      <c r="A65" s="27">
        <v>11</v>
      </c>
      <c r="B65" s="14" t="s">
        <v>92</v>
      </c>
      <c r="C65" s="18">
        <v>5880</v>
      </c>
      <c r="D65" s="64" t="s">
        <v>71</v>
      </c>
      <c r="E65" s="66"/>
      <c r="F65" s="58"/>
      <c r="G65" s="58"/>
    </row>
    <row r="66" spans="1:7" ht="31.5">
      <c r="A66" s="27">
        <v>12</v>
      </c>
      <c r="B66" s="49" t="s">
        <v>62</v>
      </c>
      <c r="C66" s="50">
        <f>SUM(C54:C65)</f>
        <v>170532</v>
      </c>
      <c r="D66" s="65"/>
      <c r="E66" s="67"/>
      <c r="F66" s="58"/>
      <c r="G66" s="58"/>
    </row>
    <row r="67" spans="1:7" ht="47.25">
      <c r="A67" s="34"/>
      <c r="B67" s="46" t="s">
        <v>96</v>
      </c>
      <c r="C67" s="31">
        <f>D50-C66</f>
        <v>14295.469999999972</v>
      </c>
      <c r="D67" s="35"/>
      <c r="E67" s="36"/>
      <c r="F67" s="58"/>
      <c r="G67" s="58"/>
    </row>
    <row r="68" spans="1:7" ht="47.25">
      <c r="A68" s="34"/>
      <c r="B68" s="37" t="s">
        <v>97</v>
      </c>
      <c r="C68" s="38">
        <f>C67+D48</f>
        <v>316943.24999999994</v>
      </c>
      <c r="D68" s="35"/>
      <c r="E68" s="36"/>
      <c r="F68" s="58"/>
      <c r="G68" s="58"/>
    </row>
    <row r="69" spans="1:7" ht="15.75">
      <c r="A69" s="34"/>
      <c r="B69" s="37"/>
      <c r="C69" s="39"/>
      <c r="D69" s="35"/>
      <c r="E69" s="36"/>
      <c r="F69" s="58"/>
      <c r="G69" s="58"/>
    </row>
    <row r="70" spans="1:7" ht="15.75">
      <c r="A70" s="77" t="s">
        <v>82</v>
      </c>
      <c r="B70" s="77"/>
      <c r="C70" s="77"/>
      <c r="D70" s="77"/>
      <c r="E70" s="77"/>
      <c r="F70" s="58"/>
      <c r="G70" s="58"/>
    </row>
    <row r="71" spans="1:7" ht="15.75">
      <c r="A71" s="44"/>
      <c r="B71" s="53" t="s">
        <v>33</v>
      </c>
      <c r="C71" s="2" t="s">
        <v>6</v>
      </c>
      <c r="D71" s="3">
        <v>0</v>
      </c>
      <c r="E71" s="55"/>
      <c r="F71" s="55"/>
      <c r="G71" s="55"/>
    </row>
    <row r="72" spans="1:7" ht="31.5">
      <c r="A72" s="44"/>
      <c r="B72" s="8" t="s">
        <v>34</v>
      </c>
      <c r="C72" s="2" t="s">
        <v>6</v>
      </c>
      <c r="D72" s="3">
        <v>0</v>
      </c>
      <c r="E72" s="55"/>
      <c r="F72" s="55"/>
      <c r="G72" s="55"/>
    </row>
    <row r="73" spans="1:7" ht="31.5">
      <c r="A73" s="44"/>
      <c r="B73" s="8" t="s">
        <v>35</v>
      </c>
      <c r="C73" s="2" t="s">
        <v>6</v>
      </c>
      <c r="D73" s="3">
        <v>0</v>
      </c>
      <c r="E73" s="55"/>
      <c r="F73" s="55"/>
      <c r="G73" s="55"/>
    </row>
    <row r="74" spans="1:7" ht="15.75">
      <c r="A74" s="44"/>
      <c r="B74" s="8" t="s">
        <v>36</v>
      </c>
      <c r="C74" s="2" t="s">
        <v>7</v>
      </c>
      <c r="D74" s="3">
        <v>0</v>
      </c>
      <c r="E74" s="55"/>
      <c r="F74" s="55"/>
      <c r="G74" s="55"/>
    </row>
    <row r="75" spans="1:7" ht="15.75">
      <c r="A75" s="45"/>
      <c r="B75" s="51"/>
      <c r="C75" s="24"/>
      <c r="D75" s="52"/>
      <c r="E75" s="55"/>
      <c r="F75" s="55"/>
      <c r="G75" s="55"/>
    </row>
    <row r="76" spans="1:7" ht="15.75">
      <c r="A76" s="45"/>
      <c r="B76" s="51"/>
      <c r="C76" s="24"/>
      <c r="D76" s="52"/>
      <c r="E76" s="55"/>
      <c r="F76" s="55"/>
      <c r="G76" s="55"/>
    </row>
    <row r="77" spans="1:7" ht="15.75">
      <c r="A77" s="78" t="s">
        <v>17</v>
      </c>
      <c r="B77" s="79"/>
      <c r="C77" s="79"/>
      <c r="D77" s="80"/>
      <c r="E77" s="55"/>
      <c r="F77" s="55"/>
      <c r="G77" s="55"/>
    </row>
    <row r="78" spans="1:7" ht="47.25">
      <c r="A78" s="44">
        <v>1</v>
      </c>
      <c r="B78" s="7" t="s">
        <v>18</v>
      </c>
      <c r="C78" s="2" t="s">
        <v>7</v>
      </c>
      <c r="D78" s="20"/>
      <c r="E78" s="55"/>
      <c r="F78" s="55"/>
      <c r="G78" s="55"/>
    </row>
    <row r="79" spans="1:7" ht="15.75">
      <c r="A79" s="44">
        <v>2</v>
      </c>
      <c r="B79" s="4" t="s">
        <v>23</v>
      </c>
      <c r="C79" s="2" t="s">
        <v>7</v>
      </c>
      <c r="D79" s="20">
        <v>0</v>
      </c>
      <c r="E79" s="55"/>
      <c r="F79" s="55"/>
      <c r="G79" s="55"/>
    </row>
    <row r="80" spans="1:7" ht="15.75">
      <c r="A80" s="44">
        <v>3</v>
      </c>
      <c r="B80" s="4" t="s">
        <v>24</v>
      </c>
      <c r="C80" s="2" t="s">
        <v>7</v>
      </c>
      <c r="D80" s="20">
        <v>0</v>
      </c>
      <c r="E80" s="55"/>
      <c r="F80" s="55"/>
      <c r="G80" s="55"/>
    </row>
    <row r="81" spans="1:7" ht="47.25">
      <c r="A81" s="44">
        <v>4</v>
      </c>
      <c r="B81" s="7" t="s">
        <v>19</v>
      </c>
      <c r="C81" s="2" t="s">
        <v>7</v>
      </c>
      <c r="D81" s="20"/>
      <c r="E81" s="55"/>
      <c r="F81" s="55"/>
      <c r="G81" s="55"/>
    </row>
    <row r="82" spans="1:7" ht="15.75">
      <c r="A82" s="44">
        <v>5</v>
      </c>
      <c r="B82" s="4" t="s">
        <v>23</v>
      </c>
      <c r="C82" s="2" t="s">
        <v>7</v>
      </c>
      <c r="D82" s="20">
        <v>0</v>
      </c>
      <c r="E82" s="55"/>
      <c r="F82" s="55"/>
      <c r="G82" s="55"/>
    </row>
    <row r="83" spans="1:7" ht="15.75">
      <c r="A83" s="44">
        <v>6</v>
      </c>
      <c r="B83" s="4" t="s">
        <v>24</v>
      </c>
      <c r="C83" s="2" t="s">
        <v>7</v>
      </c>
      <c r="D83" s="20">
        <v>0</v>
      </c>
      <c r="E83" s="55"/>
      <c r="F83" s="55"/>
      <c r="G83" s="55"/>
    </row>
    <row r="84" spans="1:7" ht="15.75">
      <c r="A84" s="73" t="s">
        <v>37</v>
      </c>
      <c r="B84" s="74"/>
      <c r="C84" s="74"/>
      <c r="D84" s="75"/>
      <c r="E84" s="55"/>
      <c r="F84" s="55"/>
      <c r="G84" s="55"/>
    </row>
    <row r="85" spans="1:7" ht="47.25">
      <c r="A85" s="81"/>
      <c r="B85" s="7" t="s">
        <v>9</v>
      </c>
      <c r="C85" s="2" t="s">
        <v>5</v>
      </c>
      <c r="D85" s="3" t="s">
        <v>53</v>
      </c>
      <c r="E85" s="3" t="s">
        <v>52</v>
      </c>
      <c r="F85" s="3"/>
      <c r="G85" s="3"/>
    </row>
    <row r="86" spans="1:7" ht="15.75">
      <c r="A86" s="82"/>
      <c r="B86" s="7" t="s">
        <v>8</v>
      </c>
      <c r="C86" s="2" t="s">
        <v>5</v>
      </c>
      <c r="D86" s="3" t="s">
        <v>50</v>
      </c>
      <c r="E86" s="3" t="s">
        <v>50</v>
      </c>
      <c r="F86" s="3"/>
      <c r="G86" s="3"/>
    </row>
    <row r="87" spans="1:7" ht="15.75">
      <c r="A87" s="82"/>
      <c r="B87" s="7" t="s">
        <v>20</v>
      </c>
      <c r="C87" s="2" t="s">
        <v>10</v>
      </c>
      <c r="D87" s="11">
        <v>1913.55</v>
      </c>
      <c r="E87" s="3">
        <v>1171</v>
      </c>
      <c r="F87" s="3"/>
      <c r="G87" s="3"/>
    </row>
    <row r="88" spans="1:7" ht="15.75">
      <c r="A88" s="82"/>
      <c r="B88" s="7" t="s">
        <v>38</v>
      </c>
      <c r="C88" s="2" t="s">
        <v>7</v>
      </c>
      <c r="D88" s="11">
        <f>[2]TDSheet!$C$28+[2]TDSheet!$G$28</f>
        <v>243854.58000000002</v>
      </c>
      <c r="E88" s="11">
        <v>13665.57</v>
      </c>
      <c r="F88" s="11"/>
      <c r="G88" s="11"/>
    </row>
    <row r="89" spans="1:7" ht="15.75">
      <c r="A89" s="82"/>
      <c r="B89" s="4" t="s">
        <v>39</v>
      </c>
      <c r="C89" s="2" t="s">
        <v>7</v>
      </c>
      <c r="D89" s="12">
        <f>[2]TDSheet!$D$28+[2]TDSheet!$H$28</f>
        <v>208187.84999999998</v>
      </c>
      <c r="E89" s="12">
        <v>0</v>
      </c>
      <c r="F89" s="12"/>
      <c r="G89" s="12"/>
    </row>
    <row r="90" spans="1:7" ht="15.75">
      <c r="A90" s="82"/>
      <c r="B90" s="4" t="s">
        <v>40</v>
      </c>
      <c r="C90" s="2" t="s">
        <v>7</v>
      </c>
      <c r="D90" s="12">
        <f>D88-D89</f>
        <v>35666.73000000004</v>
      </c>
      <c r="E90" s="12">
        <v>13665.57</v>
      </c>
      <c r="F90" s="12"/>
      <c r="G90" s="12"/>
    </row>
    <row r="91" spans="1:7" ht="47.25">
      <c r="A91" s="82"/>
      <c r="B91" s="4" t="s">
        <v>43</v>
      </c>
      <c r="C91" s="2" t="s">
        <v>7</v>
      </c>
      <c r="D91" s="84" t="s">
        <v>64</v>
      </c>
      <c r="E91" s="85"/>
      <c r="F91" s="85"/>
      <c r="G91" s="86"/>
    </row>
    <row r="92" spans="1:7" ht="31.5">
      <c r="A92" s="82"/>
      <c r="B92" s="4" t="s">
        <v>42</v>
      </c>
      <c r="C92" s="2" t="s">
        <v>7</v>
      </c>
      <c r="D92" s="84" t="s">
        <v>64</v>
      </c>
      <c r="E92" s="85"/>
      <c r="F92" s="85"/>
      <c r="G92" s="86"/>
    </row>
    <row r="93" spans="1:7" ht="47.25">
      <c r="A93" s="82"/>
      <c r="B93" s="4" t="s">
        <v>41</v>
      </c>
      <c r="C93" s="2" t="s">
        <v>7</v>
      </c>
      <c r="D93" s="84" t="s">
        <v>64</v>
      </c>
      <c r="E93" s="85"/>
      <c r="F93" s="85"/>
      <c r="G93" s="86"/>
    </row>
    <row r="94" spans="1:7" ht="47.25">
      <c r="A94" s="83"/>
      <c r="B94" s="7" t="s">
        <v>44</v>
      </c>
      <c r="C94" s="2" t="s">
        <v>7</v>
      </c>
      <c r="D94" s="3">
        <v>0</v>
      </c>
      <c r="E94" s="3">
        <v>0</v>
      </c>
      <c r="F94" s="3">
        <v>0</v>
      </c>
      <c r="G94" s="3">
        <v>0</v>
      </c>
    </row>
    <row r="95" spans="1:7" ht="15.75">
      <c r="A95" s="73" t="s">
        <v>45</v>
      </c>
      <c r="B95" s="74"/>
      <c r="C95" s="74"/>
      <c r="D95" s="75"/>
      <c r="E95" s="55"/>
      <c r="F95" s="55"/>
      <c r="G95" s="55"/>
    </row>
    <row r="96" spans="1:7" ht="15.75">
      <c r="A96" s="44">
        <v>32</v>
      </c>
      <c r="B96" s="8" t="s">
        <v>33</v>
      </c>
      <c r="C96" s="2" t="s">
        <v>6</v>
      </c>
      <c r="D96" s="3">
        <v>0</v>
      </c>
      <c r="E96" s="55"/>
      <c r="F96" s="55"/>
      <c r="G96" s="55"/>
    </row>
    <row r="97" spans="1:7" ht="31.5">
      <c r="A97" s="44">
        <v>33</v>
      </c>
      <c r="B97" s="8" t="s">
        <v>34</v>
      </c>
      <c r="C97" s="2" t="s">
        <v>6</v>
      </c>
      <c r="D97" s="3">
        <v>0</v>
      </c>
      <c r="E97" s="55"/>
      <c r="F97" s="55"/>
      <c r="G97" s="55"/>
    </row>
    <row r="98" spans="1:7" ht="31.5">
      <c r="A98" s="44">
        <v>34</v>
      </c>
      <c r="B98" s="8" t="s">
        <v>35</v>
      </c>
      <c r="C98" s="2" t="s">
        <v>6</v>
      </c>
      <c r="D98" s="3">
        <v>0</v>
      </c>
      <c r="E98" s="55"/>
      <c r="F98" s="55"/>
      <c r="G98" s="55"/>
    </row>
    <row r="99" spans="1:7" ht="15.75">
      <c r="A99" s="44">
        <v>35</v>
      </c>
      <c r="B99" s="8" t="s">
        <v>36</v>
      </c>
      <c r="C99" s="2" t="s">
        <v>7</v>
      </c>
      <c r="D99" s="3">
        <v>0</v>
      </c>
      <c r="E99" s="55"/>
      <c r="F99" s="55"/>
      <c r="G99" s="55"/>
    </row>
    <row r="100" spans="1:7" ht="15.75">
      <c r="A100" s="73" t="s">
        <v>46</v>
      </c>
      <c r="B100" s="74"/>
      <c r="C100" s="74"/>
      <c r="D100" s="75"/>
      <c r="E100" s="55"/>
      <c r="F100" s="55"/>
      <c r="G100" s="55"/>
    </row>
    <row r="101" spans="1:7" ht="31.5">
      <c r="A101" s="44">
        <v>36</v>
      </c>
      <c r="B101" s="8" t="s">
        <v>47</v>
      </c>
      <c r="C101" s="2" t="s">
        <v>6</v>
      </c>
      <c r="D101" s="3">
        <v>0</v>
      </c>
      <c r="E101" s="55"/>
      <c r="F101" s="55"/>
      <c r="G101" s="55"/>
    </row>
    <row r="102" spans="1:7" ht="15.75">
      <c r="A102" s="44">
        <v>37</v>
      </c>
      <c r="B102" s="8" t="s">
        <v>48</v>
      </c>
      <c r="C102" s="2" t="s">
        <v>6</v>
      </c>
      <c r="D102" s="3">
        <v>0</v>
      </c>
      <c r="E102" s="55"/>
      <c r="F102" s="55"/>
      <c r="G102" s="55"/>
    </row>
    <row r="103" spans="1:7" ht="47.25">
      <c r="A103" s="44">
        <v>38</v>
      </c>
      <c r="B103" s="8" t="s">
        <v>49</v>
      </c>
      <c r="C103" s="2" t="s">
        <v>7</v>
      </c>
      <c r="D103" s="3">
        <v>0</v>
      </c>
      <c r="E103" s="55"/>
      <c r="F103" s="55"/>
      <c r="G103" s="55"/>
    </row>
  </sheetData>
  <mergeCells count="16">
    <mergeCell ref="A95:D95"/>
    <mergeCell ref="A100:D100"/>
    <mergeCell ref="A52:F52"/>
    <mergeCell ref="A70:E70"/>
    <mergeCell ref="A77:D77"/>
    <mergeCell ref="A84:D84"/>
    <mergeCell ref="A85:A94"/>
    <mergeCell ref="D91:G91"/>
    <mergeCell ref="D92:G92"/>
    <mergeCell ref="D93:G93"/>
    <mergeCell ref="B50:C50"/>
    <mergeCell ref="D1:F3"/>
    <mergeCell ref="A4:D4"/>
    <mergeCell ref="A30:D30"/>
    <mergeCell ref="B48:C48"/>
    <mergeCell ref="B49:C49"/>
  </mergeCells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2,8+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2022-03-31T07:17:35Z</dcterms:modified>
</cp:coreProperties>
</file>