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0" windowWidth="20490" windowHeight="7155"/>
  </bookViews>
  <sheets>
    <sheet name="2.8" sheetId="12" r:id="rId1"/>
  </sheets>
  <calcPr calcId="125725" refMode="R1C1"/>
</workbook>
</file>

<file path=xl/calcChain.xml><?xml version="1.0" encoding="utf-8"?>
<calcChain xmlns="http://schemas.openxmlformats.org/spreadsheetml/2006/main">
  <c r="F49" i="12"/>
  <c r="C66"/>
  <c r="C43" l="1"/>
  <c r="C62" l="1"/>
  <c r="C65" l="1"/>
  <c r="C59" l="1"/>
  <c r="C58" l="1"/>
  <c r="C42" l="1"/>
  <c r="C46" l="1"/>
  <c r="D53" l="1"/>
  <c r="D52"/>
  <c r="C45"/>
  <c r="C48"/>
  <c r="D67" l="1"/>
  <c r="D68" s="1"/>
  <c r="D19"/>
  <c r="D18" s="1"/>
  <c r="D26" s="1"/>
  <c r="D15" l="1"/>
  <c r="E84" l="1"/>
  <c r="E87"/>
  <c r="F87" l="1"/>
</calcChain>
</file>

<file path=xl/sharedStrings.xml><?xml version="1.0" encoding="utf-8"?>
<sst xmlns="http://schemas.openxmlformats.org/spreadsheetml/2006/main" count="181" uniqueCount="119">
  <si>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</si>
  <si>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</si>
  <si>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</si>
  <si>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</si>
  <si>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</si>
  <si>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</si>
  <si>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</si>
  <si>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</si>
  <si>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</si>
  <si>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</si>
  <si>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</si>
  <si>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Единица измерения</t>
  </si>
  <si>
    <t>Вид коммунальной услуги</t>
  </si>
  <si>
    <t>нат.показ.</t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</si>
  <si>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</si>
  <si>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</si>
  <si>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</si>
  <si>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</si>
  <si>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</si>
  <si>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</si>
  <si>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</si>
  <si>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</si>
  <si>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</si>
  <si>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</si>
  <si>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</si>
  <si>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</si>
  <si>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</si>
  <si>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</si>
  <si>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</si>
  <si>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</si>
  <si>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</si>
  <si>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</si>
  <si>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</si>
  <si>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</si>
  <si>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</si>
  <si>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</si>
  <si>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</si>
  <si>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</si>
  <si>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</si>
  <si>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</si>
  <si>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</si>
  <si>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</si>
  <si>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</si>
  <si>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</si>
  <si>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</si>
  <si>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</si>
  <si>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</si>
  <si>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</si>
  <si>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</si>
  <si>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</si>
  <si>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</si>
  <si>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</si>
  <si>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</si>
  <si>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м3</t>
  </si>
  <si>
    <t>Ежедневно</t>
  </si>
  <si>
    <t>Холодное водоснабжение</t>
  </si>
  <si>
    <t>Водоотведение</t>
  </si>
  <si>
    <t>По графику</t>
  </si>
  <si>
    <t>Круглосуточно</t>
  </si>
  <si>
    <t>1 шт.</t>
  </si>
  <si>
    <t xml:space="preserve"> 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</si>
  <si>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</si>
  <si>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</si>
  <si>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</si>
  <si>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</si>
  <si>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</si>
  <si>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</si>
  <si>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</si>
  <si>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ежеквартально и по заявкам</t>
  </si>
  <si>
    <t xml:space="preserve">Скашивание травы 2 раза </t>
  </si>
  <si>
    <t>Гл. инженер ООО "УК "Прибайкальская"</t>
  </si>
  <si>
    <t>Белкин И. О.</t>
  </si>
  <si>
    <t xml:space="preserve">Очистка от снега подъездных козырьков </t>
  </si>
  <si>
    <t>Учёт оплат поставщикам коммунальных ресурсов в разрезе многоквартирных домов и коммунальных услуг не ведётся</t>
  </si>
  <si>
    <t>Содержание</t>
  </si>
  <si>
    <t>Текущий ремонт</t>
  </si>
  <si>
    <t>Дезинсекция подвальных помещений и мусоропроводов</t>
  </si>
  <si>
    <t>1 шт</t>
  </si>
  <si>
    <t>Ремонт межпанельных швов</t>
  </si>
  <si>
    <t>Главный инженер ООО "Прибайкальская"                                        Белкин И. О.</t>
  </si>
  <si>
    <t>Утверждаю                                                  генеральный директор                                              ООО "УК "Прибайкальская"                                           Н. Н. Орленко</t>
  </si>
  <si>
    <t xml:space="preserve">Согласовано: </t>
  </si>
  <si>
    <t>Совет МКД</t>
  </si>
  <si>
    <t>Годовая фактическая стоимость работ /услуг, руб.</t>
  </si>
  <si>
    <t>Периодичность выполнения работ</t>
  </si>
  <si>
    <t>Выполняемые работы и услуги по содержанию общего имущества</t>
  </si>
  <si>
    <t>Промывка системы отопления</t>
  </si>
  <si>
    <t>Генеральная уборка подъезда 3 подъезда</t>
  </si>
  <si>
    <t>2 раза в год</t>
  </si>
  <si>
    <t>1 раз в три  дня</t>
  </si>
  <si>
    <t>Услуги по управлению многоквартирным домом</t>
  </si>
  <si>
    <t>после отопительного периода</t>
  </si>
  <si>
    <t>Выполняемые работы по текущему ремонту общего имущества</t>
  </si>
  <si>
    <t>Периодичность, объем выполнения работ</t>
  </si>
  <si>
    <t>Уборка балконных  (с 9 этажа) козырьков от снега</t>
  </si>
  <si>
    <t>по необходимости</t>
  </si>
  <si>
    <t>2 раза за сезон</t>
  </si>
  <si>
    <t>Перерасход (-) или экономия (+) средств по статье текущий ремонт за 2020 г, руб.</t>
  </si>
  <si>
    <t>Дезинфекция мест общего пользования для профилатики короновируса</t>
  </si>
  <si>
    <t>Начислено по статье текущий ремонт за 2021 г. руб.</t>
  </si>
  <si>
    <t>Оплачено по статье текущий ремонт за 2021 г, руб.</t>
  </si>
  <si>
    <t>Сумма расходов по статье текущий ремонт за 2021 г.</t>
  </si>
  <si>
    <t>Перерасход (-) или экономия (+) средств по статье текущий ремонт за 2021 г, руб.</t>
  </si>
  <si>
    <t>Остаток средств (- перерасход, + экономия), по статье текущий ремонт с учетом  2020 г. руб.</t>
  </si>
  <si>
    <t>Форма 2.8. Отчет об исполнении ООО "УК "Прибайкальская" договора управления смет доходов и расходов МКД м-на Университетский, 88 за период с 01.01.2021 г. по 31.12.2021 г.</t>
  </si>
  <si>
    <t>Замена регулирующего клапана и термостата (ТРЖ) в тепловом пункте 1 подъезда</t>
  </si>
  <si>
    <t>1 шт диам 25мм</t>
  </si>
  <si>
    <t>Ремонт тепловоо пункта (элеватора)</t>
  </si>
  <si>
    <t>замена крана шарового диам.32 (1 шт.), замена крана шарового диам.50 (1 шт.), теплоизоляция трубопроводов системы теплоснабжения (7,5 м), окраска трубопроводов (7,5 м.) со сварочными работами</t>
  </si>
  <si>
    <t xml:space="preserve">Окраска мусорных баков </t>
  </si>
  <si>
    <t>3 шт</t>
  </si>
  <si>
    <t>Монтаж (замена) второй подъездой двери</t>
  </si>
  <si>
    <t>Ремонт лифта лифт 88/1 (замена -ремонт эл.двигателя)</t>
  </si>
  <si>
    <t>Монтаж вывода с подвального помещения системы ХВС для уборщицы 1 подъезд</t>
  </si>
  <si>
    <t>Ремонт общедомового прибора учета тепла и горячего водоснабжения 1 подъезд</t>
  </si>
  <si>
    <t>кв.48-18п.м.                     кв.90-20,5п.м                  кв.100-8п.м                     кв.101-8п.м</t>
  </si>
  <si>
    <t>Покупка нового мусорного контейнера для второго подъезда</t>
  </si>
  <si>
    <t>Перемотка двигателя лифтового оборудования 1 подъезда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</si>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</sst>
</file>

<file path=xl/styles.xml><?xml version="1.0" encoding="utf-8"?>
<styleSheet xmlns="http://schemas.openxmlformats.org/spreadsheetml/2006/main">
  <numFmts count="1">
    <numFmt numFmtId="164" formatCode="\О\б\щ\и\й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1" fillId="0" borderId="0" xfId="0" applyNumberFormat="1" applyFont="1"/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/>
    <xf numFmtId="0" fontId="7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5" fillId="4" borderId="6" xfId="0" applyNumberFormat="1" applyFont="1" applyFill="1" applyBorder="1" applyAlignment="1">
      <alignment horizontal="left" vertical="top" wrapText="1"/>
    </xf>
    <xf numFmtId="2" fontId="1" fillId="0" borderId="0" xfId="0" applyNumberFormat="1" applyFont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2" fontId="11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vertical="center" wrapText="1"/>
    </xf>
    <xf numFmtId="2" fontId="13" fillId="4" borderId="0" xfId="0" applyNumberFormat="1" applyFont="1" applyFill="1" applyBorder="1" applyAlignment="1">
      <alignment vertical="center" wrapText="1"/>
    </xf>
    <xf numFmtId="164" fontId="5" fillId="4" borderId="9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2" fontId="5" fillId="4" borderId="0" xfId="0" applyNumberFormat="1" applyFont="1" applyFill="1" applyBorder="1" applyAlignment="1">
      <alignment horizontal="center" vertical="top" wrapText="1"/>
    </xf>
    <xf numFmtId="2" fontId="1" fillId="4" borderId="0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2" fontId="1" fillId="3" borderId="6" xfId="0" applyNumberFormat="1" applyFont="1" applyFill="1" applyBorder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2" fillId="4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2"/>
  <sheetViews>
    <sheetView tabSelected="1" topLeftCell="A94" zoomScale="115" zoomScaleNormal="115" workbookViewId="0">
      <selection activeCell="F49" sqref="F49"/>
    </sheetView>
  </sheetViews>
  <sheetFormatPr defaultRowHeight="15.75"/>
  <cols>
    <col min="1" max="1" width="7.140625" style="1" customWidth="1"/>
    <col min="2" max="2" width="47.28515625" style="9" customWidth="1"/>
    <col min="3" max="3" width="13.85546875" style="9" customWidth="1"/>
    <col min="4" max="4" width="23.5703125" style="1" customWidth="1"/>
    <col min="5" max="5" width="13.7109375" style="1" customWidth="1"/>
    <col min="6" max="6" width="11.5703125" style="1" customWidth="1"/>
    <col min="7" max="16384" width="9.140625" style="1"/>
  </cols>
  <sheetData>
    <row r="1" spans="1:6" ht="15.75" customHeight="1">
      <c r="A1" s="1" t="s">
        <v>60</v>
      </c>
      <c r="D1" s="94" t="s">
        <v>80</v>
      </c>
      <c r="E1" s="94"/>
      <c r="F1" s="94"/>
    </row>
    <row r="2" spans="1:6" ht="18.75">
      <c r="B2" s="17" t="s">
        <v>81</v>
      </c>
      <c r="C2" s="17"/>
      <c r="D2" s="94"/>
      <c r="E2" s="94"/>
      <c r="F2" s="94"/>
    </row>
    <row r="3" spans="1:6" ht="18.75">
      <c r="B3" s="18" t="s">
        <v>82</v>
      </c>
      <c r="C3" s="18"/>
      <c r="D3" s="94"/>
      <c r="E3" s="94"/>
      <c r="F3" s="94"/>
    </row>
    <row r="4" spans="1:6" ht="22.5" customHeight="1">
      <c r="D4" s="94"/>
      <c r="E4" s="94"/>
      <c r="F4" s="94"/>
    </row>
    <row r="5" spans="1:6" ht="18.75">
      <c r="E5" s="19"/>
      <c r="F5" s="19"/>
    </row>
    <row r="6" spans="1:6" ht="61.5" customHeight="1">
      <c r="A6" s="95" t="s">
        <v>104</v>
      </c>
      <c r="B6" s="95"/>
      <c r="C6" s="95"/>
      <c r="D6" s="95"/>
      <c r="E6" s="95"/>
      <c r="F6" s="95"/>
    </row>
    <row r="8" spans="1:6">
      <c r="A8" s="7" t="s">
        <v>0</v>
      </c>
      <c r="B8" s="22" t="s">
        <v>1</v>
      </c>
      <c r="C8" s="7" t="s">
        <v>2</v>
      </c>
      <c r="D8" s="43" t="s">
        <v>3</v>
      </c>
      <c r="E8" s="42"/>
      <c r="F8" s="4"/>
    </row>
    <row r="9" spans="1:6" ht="15.75" customHeight="1">
      <c r="A9" s="2" t="s">
        <v>7</v>
      </c>
      <c r="B9" s="10" t="s">
        <v>4</v>
      </c>
      <c r="C9" s="3" t="s">
        <v>5</v>
      </c>
      <c r="D9" s="12">
        <v>44641</v>
      </c>
      <c r="E9" s="38"/>
      <c r="F9" s="4"/>
    </row>
    <row r="10" spans="1:6" ht="12.75" customHeight="1">
      <c r="A10" s="2" t="s">
        <v>8</v>
      </c>
      <c r="B10" s="10" t="s">
        <v>14</v>
      </c>
      <c r="C10" s="3" t="s">
        <v>5</v>
      </c>
      <c r="D10" s="12">
        <v>44197</v>
      </c>
      <c r="E10" s="38"/>
      <c r="F10" s="4"/>
    </row>
    <row r="11" spans="1:6" ht="14.25" customHeight="1">
      <c r="A11" s="2" t="s">
        <v>9</v>
      </c>
      <c r="B11" s="10" t="s">
        <v>15</v>
      </c>
      <c r="C11" s="3" t="s">
        <v>5</v>
      </c>
      <c r="D11" s="12">
        <v>44561</v>
      </c>
      <c r="E11" s="38"/>
      <c r="F11" s="4"/>
    </row>
    <row r="12" spans="1:6" ht="31.5">
      <c r="A12" s="2">
        <v>4</v>
      </c>
      <c r="B12" s="11" t="s">
        <v>16</v>
      </c>
      <c r="C12" s="3" t="s">
        <v>10</v>
      </c>
      <c r="D12" s="15"/>
      <c r="E12" s="39"/>
      <c r="F12" s="4"/>
    </row>
    <row r="13" spans="1:6">
      <c r="A13" s="2">
        <v>5</v>
      </c>
      <c r="B13" s="6" t="s">
        <v>26</v>
      </c>
      <c r="C13" s="3" t="s">
        <v>10</v>
      </c>
      <c r="D13" s="3">
        <v>0</v>
      </c>
      <c r="E13" s="40"/>
      <c r="F13" s="4"/>
    </row>
    <row r="14" spans="1:6">
      <c r="A14" s="2">
        <v>6</v>
      </c>
      <c r="B14" s="6" t="s">
        <v>27</v>
      </c>
      <c r="C14" s="3" t="s">
        <v>10</v>
      </c>
      <c r="D14" s="13">
        <v>432265.26</v>
      </c>
      <c r="E14" s="41"/>
      <c r="F14" s="4"/>
    </row>
    <row r="15" spans="1:6" ht="47.25">
      <c r="A15" s="2">
        <v>7</v>
      </c>
      <c r="B15" s="11" t="s">
        <v>33</v>
      </c>
      <c r="C15" s="3" t="s">
        <v>10</v>
      </c>
      <c r="D15" s="13">
        <f>D16+D17</f>
        <v>1492597.56</v>
      </c>
      <c r="E15" s="41"/>
      <c r="F15" s="4"/>
    </row>
    <row r="16" spans="1:6">
      <c r="A16" s="2">
        <v>8</v>
      </c>
      <c r="B16" s="6" t="s">
        <v>28</v>
      </c>
      <c r="C16" s="3" t="s">
        <v>10</v>
      </c>
      <c r="D16" s="20">
        <v>1170108.6000000001</v>
      </c>
      <c r="E16" s="41"/>
      <c r="F16" s="4"/>
    </row>
    <row r="17" spans="1:6">
      <c r="A17" s="2">
        <v>9</v>
      </c>
      <c r="B17" s="6" t="s">
        <v>29</v>
      </c>
      <c r="C17" s="3" t="s">
        <v>10</v>
      </c>
      <c r="D17" s="20">
        <v>322488.96000000002</v>
      </c>
      <c r="E17" s="41"/>
      <c r="F17" s="4"/>
    </row>
    <row r="18" spans="1:6">
      <c r="A18" s="2">
        <v>10</v>
      </c>
      <c r="B18" s="11" t="s">
        <v>17</v>
      </c>
      <c r="C18" s="3" t="s">
        <v>10</v>
      </c>
      <c r="D18" s="13">
        <f>D19+D22+D23+D24</f>
        <v>1312369.1199999999</v>
      </c>
      <c r="E18" s="41"/>
      <c r="F18" s="4"/>
    </row>
    <row r="19" spans="1:6">
      <c r="A19" s="2">
        <v>11</v>
      </c>
      <c r="B19" s="6" t="s">
        <v>34</v>
      </c>
      <c r="C19" s="3" t="s">
        <v>10</v>
      </c>
      <c r="D19" s="13">
        <f>D20+D21</f>
        <v>1312369.1199999999</v>
      </c>
      <c r="E19" s="41"/>
      <c r="F19" s="35"/>
    </row>
    <row r="20" spans="1:6">
      <c r="A20" s="2">
        <v>12</v>
      </c>
      <c r="B20" s="6" t="s">
        <v>28</v>
      </c>
      <c r="C20" s="3"/>
      <c r="D20" s="21">
        <v>1105395.47</v>
      </c>
      <c r="E20" s="41"/>
      <c r="F20" s="4"/>
    </row>
    <row r="21" spans="1:6">
      <c r="A21" s="2">
        <v>13</v>
      </c>
      <c r="B21" s="6" t="s">
        <v>29</v>
      </c>
      <c r="C21" s="3"/>
      <c r="D21" s="21">
        <v>206973.65</v>
      </c>
      <c r="E21" s="41"/>
      <c r="F21" s="4"/>
    </row>
    <row r="22" spans="1:6">
      <c r="A22" s="2">
        <v>14</v>
      </c>
      <c r="B22" s="6" t="s">
        <v>35</v>
      </c>
      <c r="C22" s="3" t="s">
        <v>10</v>
      </c>
      <c r="D22" s="3">
        <v>0</v>
      </c>
      <c r="E22" s="40"/>
      <c r="F22" s="4"/>
    </row>
    <row r="23" spans="1:6">
      <c r="A23" s="2">
        <v>15</v>
      </c>
      <c r="B23" s="6" t="s">
        <v>30</v>
      </c>
      <c r="C23" s="3" t="s">
        <v>10</v>
      </c>
      <c r="D23" s="3">
        <v>0</v>
      </c>
      <c r="E23" s="40"/>
      <c r="F23" s="4"/>
    </row>
    <row r="24" spans="1:6" ht="31.5">
      <c r="A24" s="2">
        <v>16</v>
      </c>
      <c r="B24" s="6" t="s">
        <v>31</v>
      </c>
      <c r="C24" s="3" t="s">
        <v>10</v>
      </c>
      <c r="D24" s="3">
        <v>0</v>
      </c>
      <c r="E24" s="40"/>
      <c r="F24" s="4"/>
    </row>
    <row r="25" spans="1:6">
      <c r="A25" s="2">
        <v>17</v>
      </c>
      <c r="B25" s="6" t="s">
        <v>32</v>
      </c>
      <c r="C25" s="3" t="s">
        <v>10</v>
      </c>
      <c r="D25" s="3">
        <v>0</v>
      </c>
      <c r="E25" s="40"/>
      <c r="F25" s="4"/>
    </row>
    <row r="26" spans="1:6">
      <c r="A26" s="2">
        <v>18</v>
      </c>
      <c r="B26" s="11" t="s">
        <v>18</v>
      </c>
      <c r="C26" s="3" t="s">
        <v>10</v>
      </c>
      <c r="D26" s="13">
        <f>D18</f>
        <v>1312369.1199999999</v>
      </c>
      <c r="E26" s="41"/>
      <c r="F26" s="4"/>
    </row>
    <row r="27" spans="1:6" ht="31.5">
      <c r="A27" s="2">
        <v>19</v>
      </c>
      <c r="B27" s="11" t="s">
        <v>19</v>
      </c>
      <c r="C27" s="3" t="s">
        <v>10</v>
      </c>
      <c r="D27" s="13"/>
      <c r="E27" s="41"/>
      <c r="F27" s="4"/>
    </row>
    <row r="28" spans="1:6">
      <c r="A28" s="2">
        <v>20</v>
      </c>
      <c r="B28" s="6" t="s">
        <v>24</v>
      </c>
      <c r="C28" s="3" t="s">
        <v>10</v>
      </c>
      <c r="D28" s="3">
        <v>0</v>
      </c>
      <c r="E28" s="40"/>
      <c r="F28" s="4"/>
    </row>
    <row r="29" spans="1:6">
      <c r="A29" s="2">
        <v>21</v>
      </c>
      <c r="B29" s="6" t="s">
        <v>25</v>
      </c>
      <c r="C29" s="3" t="s">
        <v>10</v>
      </c>
      <c r="D29" s="13">
        <v>395043.05</v>
      </c>
      <c r="E29" s="41"/>
      <c r="F29" s="4"/>
    </row>
    <row r="30" spans="1:6">
      <c r="A30" s="50"/>
      <c r="B30" s="51"/>
      <c r="C30" s="52"/>
      <c r="D30" s="53"/>
      <c r="E30" s="41"/>
      <c r="F30" s="4"/>
    </row>
    <row r="31" spans="1:6">
      <c r="A31" s="46"/>
      <c r="B31" s="47" t="s">
        <v>74</v>
      </c>
      <c r="C31" s="48"/>
      <c r="D31" s="49"/>
      <c r="E31" s="28"/>
      <c r="F31" s="4"/>
    </row>
    <row r="32" spans="1:6" ht="15.75" customHeight="1">
      <c r="A32" s="96" t="s">
        <v>85</v>
      </c>
      <c r="B32" s="96"/>
      <c r="C32" s="96"/>
      <c r="D32" s="96"/>
      <c r="E32" s="97"/>
      <c r="F32" s="4"/>
    </row>
    <row r="33" spans="1:6" ht="78.75">
      <c r="A33" s="5"/>
      <c r="B33" s="5" t="s">
        <v>61</v>
      </c>
      <c r="C33" s="44" t="s">
        <v>83</v>
      </c>
      <c r="D33" s="45" t="s">
        <v>84</v>
      </c>
      <c r="E33" s="73"/>
      <c r="F33" s="4"/>
    </row>
    <row r="34" spans="1:6">
      <c r="A34" s="54">
        <v>1</v>
      </c>
      <c r="B34" s="24" t="s">
        <v>62</v>
      </c>
      <c r="C34" s="44">
        <v>226804.43519999998</v>
      </c>
      <c r="D34" s="27" t="s">
        <v>54</v>
      </c>
      <c r="E34" s="74"/>
      <c r="F34" s="25"/>
    </row>
    <row r="35" spans="1:6">
      <c r="A35" s="54">
        <v>2</v>
      </c>
      <c r="B35" s="24" t="s">
        <v>63</v>
      </c>
      <c r="C35" s="44">
        <v>174262.86719999995</v>
      </c>
      <c r="D35" s="5" t="s">
        <v>57</v>
      </c>
      <c r="E35" s="74"/>
      <c r="F35" s="25"/>
    </row>
    <row r="36" spans="1:6">
      <c r="A36" s="54">
        <v>3</v>
      </c>
      <c r="B36" s="26" t="s">
        <v>64</v>
      </c>
      <c r="C36" s="44">
        <v>61298.495999999985</v>
      </c>
      <c r="D36" s="27" t="s">
        <v>58</v>
      </c>
      <c r="E36" s="74"/>
      <c r="F36" s="25"/>
    </row>
    <row r="37" spans="1:6" ht="47.25">
      <c r="A37" s="54">
        <v>5</v>
      </c>
      <c r="B37" s="26" t="s">
        <v>65</v>
      </c>
      <c r="C37" s="44">
        <v>72682.502399999998</v>
      </c>
      <c r="D37" s="27" t="s">
        <v>54</v>
      </c>
      <c r="E37" s="68"/>
      <c r="F37" s="25"/>
    </row>
    <row r="38" spans="1:6" ht="94.5">
      <c r="A38" s="54">
        <v>6</v>
      </c>
      <c r="B38" s="26" t="s">
        <v>66</v>
      </c>
      <c r="C38" s="44">
        <v>173387.17439999999</v>
      </c>
      <c r="D38" s="27" t="s">
        <v>54</v>
      </c>
      <c r="E38" s="68"/>
      <c r="F38" s="25"/>
    </row>
    <row r="39" spans="1:6">
      <c r="A39" s="54">
        <v>7</v>
      </c>
      <c r="B39" s="26" t="s">
        <v>67</v>
      </c>
      <c r="C39" s="44">
        <v>234000</v>
      </c>
      <c r="D39" s="27" t="s">
        <v>58</v>
      </c>
      <c r="E39" s="74"/>
      <c r="F39" s="25"/>
    </row>
    <row r="40" spans="1:6" ht="31.5">
      <c r="A40" s="54">
        <v>8</v>
      </c>
      <c r="B40" s="24" t="s">
        <v>86</v>
      </c>
      <c r="C40" s="23">
        <v>3568</v>
      </c>
      <c r="D40" s="5" t="s">
        <v>91</v>
      </c>
      <c r="E40" s="68"/>
      <c r="F40" s="28"/>
    </row>
    <row r="41" spans="1:6" ht="31.5">
      <c r="A41" s="54">
        <v>9</v>
      </c>
      <c r="B41" s="26" t="s">
        <v>76</v>
      </c>
      <c r="C41" s="29">
        <v>11352.3</v>
      </c>
      <c r="D41" s="27" t="s">
        <v>68</v>
      </c>
      <c r="E41" s="74"/>
      <c r="F41" s="25"/>
    </row>
    <row r="42" spans="1:6" ht="29.25" customHeight="1">
      <c r="A42" s="54">
        <v>10</v>
      </c>
      <c r="B42" s="26" t="s">
        <v>87</v>
      </c>
      <c r="C42" s="29">
        <f>7040*3</f>
        <v>21120</v>
      </c>
      <c r="D42" s="27" t="s">
        <v>88</v>
      </c>
      <c r="E42" s="74"/>
      <c r="F42" s="25"/>
    </row>
    <row r="43" spans="1:6" ht="32.25" customHeight="1">
      <c r="A43" s="54">
        <v>11</v>
      </c>
      <c r="B43" s="26" t="s">
        <v>69</v>
      </c>
      <c r="C43" s="44">
        <f>2*2670</f>
        <v>5340</v>
      </c>
      <c r="D43" s="27" t="s">
        <v>96</v>
      </c>
      <c r="E43" s="74"/>
      <c r="F43" s="25"/>
    </row>
    <row r="44" spans="1:6" ht="114" customHeight="1">
      <c r="A44" s="54">
        <v>12</v>
      </c>
      <c r="B44" s="55" t="s">
        <v>118</v>
      </c>
      <c r="C44" s="60">
        <v>22743</v>
      </c>
      <c r="D44" s="27" t="s">
        <v>54</v>
      </c>
      <c r="E44" s="74"/>
      <c r="F44" s="25"/>
    </row>
    <row r="45" spans="1:6" ht="38.25" customHeight="1">
      <c r="A45" s="54">
        <v>13</v>
      </c>
      <c r="B45" s="26" t="s">
        <v>94</v>
      </c>
      <c r="C45" s="29">
        <f>2*495</f>
        <v>990</v>
      </c>
      <c r="D45" s="27" t="s">
        <v>95</v>
      </c>
      <c r="E45" s="68"/>
      <c r="F45" s="25"/>
    </row>
    <row r="46" spans="1:6" ht="35.25" customHeight="1">
      <c r="A46" s="54">
        <v>14</v>
      </c>
      <c r="B46" s="26" t="s">
        <v>72</v>
      </c>
      <c r="C46" s="29">
        <f>475*3</f>
        <v>1425</v>
      </c>
      <c r="D46" s="27" t="s">
        <v>95</v>
      </c>
      <c r="E46" s="68"/>
      <c r="F46" s="25"/>
    </row>
    <row r="47" spans="1:6" ht="36.75" customHeight="1">
      <c r="A47" s="54">
        <v>15</v>
      </c>
      <c r="B47" s="55" t="s">
        <v>98</v>
      </c>
      <c r="C47" s="60">
        <v>28536.959999999999</v>
      </c>
      <c r="D47" s="57" t="s">
        <v>89</v>
      </c>
      <c r="E47" s="68"/>
      <c r="F47" s="25"/>
    </row>
    <row r="48" spans="1:6" ht="30" customHeight="1">
      <c r="A48" s="54">
        <v>16</v>
      </c>
      <c r="B48" s="59" t="s">
        <v>90</v>
      </c>
      <c r="C48" s="60">
        <f>0.1*SUM(C34:C47)</f>
        <v>103751.07351999999</v>
      </c>
      <c r="D48" s="57" t="s">
        <v>54</v>
      </c>
      <c r="E48" s="74"/>
      <c r="F48" s="25"/>
    </row>
    <row r="49" spans="1:7" ht="31.5" customHeight="1">
      <c r="A49" s="61"/>
      <c r="B49" s="62"/>
      <c r="C49" s="63"/>
      <c r="D49" s="64"/>
      <c r="E49" s="68"/>
      <c r="F49" s="25">
        <f>SUM(C34:C48)+C66</f>
        <v>1414515.3087199999</v>
      </c>
    </row>
    <row r="50" spans="1:7" ht="24" customHeight="1">
      <c r="A50" s="25"/>
      <c r="B50" s="99" t="s">
        <v>75</v>
      </c>
      <c r="C50" s="99"/>
      <c r="D50" s="99"/>
      <c r="E50" s="99"/>
      <c r="F50" s="25"/>
    </row>
    <row r="51" spans="1:7" ht="36.75" customHeight="1">
      <c r="A51" s="25"/>
      <c r="B51" s="100" t="s">
        <v>97</v>
      </c>
      <c r="C51" s="100"/>
      <c r="D51" s="66">
        <v>226167.29</v>
      </c>
      <c r="E51" s="36"/>
      <c r="F51" s="36"/>
      <c r="G51" s="4"/>
    </row>
    <row r="52" spans="1:7" ht="24" customHeight="1">
      <c r="A52" s="25"/>
      <c r="B52" s="100" t="s">
        <v>99</v>
      </c>
      <c r="C52" s="100"/>
      <c r="D52" s="66">
        <f>D17</f>
        <v>322488.96000000002</v>
      </c>
      <c r="E52" s="36"/>
      <c r="F52" s="36"/>
      <c r="G52" s="4"/>
    </row>
    <row r="53" spans="1:7" ht="24" customHeight="1">
      <c r="A53" s="25"/>
      <c r="B53" s="100" t="s">
        <v>100</v>
      </c>
      <c r="C53" s="100"/>
      <c r="D53" s="66">
        <f>D21</f>
        <v>206973.65</v>
      </c>
      <c r="E53" s="36"/>
      <c r="F53" s="36"/>
      <c r="G53" s="4"/>
    </row>
    <row r="54" spans="1:7" ht="24" customHeight="1">
      <c r="A54" s="25"/>
      <c r="B54" s="101" t="s">
        <v>92</v>
      </c>
      <c r="C54" s="101"/>
      <c r="D54" s="101"/>
      <c r="E54" s="101"/>
      <c r="F54" s="101"/>
      <c r="G54" s="101"/>
    </row>
    <row r="55" spans="1:7" ht="83.25" customHeight="1">
      <c r="A55" s="58"/>
      <c r="B55" s="57" t="s">
        <v>61</v>
      </c>
      <c r="C55" s="78" t="s">
        <v>83</v>
      </c>
      <c r="D55" s="45" t="s">
        <v>93</v>
      </c>
      <c r="E55" s="75"/>
      <c r="F55" s="47"/>
      <c r="G55" s="47"/>
    </row>
    <row r="56" spans="1:7" ht="48.75" customHeight="1">
      <c r="A56" s="84">
        <v>1</v>
      </c>
      <c r="B56" s="65" t="s">
        <v>105</v>
      </c>
      <c r="C56" s="79">
        <v>75264</v>
      </c>
      <c r="D56" s="27" t="s">
        <v>106</v>
      </c>
      <c r="E56" s="76"/>
      <c r="F56" s="25"/>
    </row>
    <row r="57" spans="1:7" ht="189">
      <c r="A57" s="84">
        <v>2</v>
      </c>
      <c r="B57" s="24" t="s">
        <v>107</v>
      </c>
      <c r="C57" s="56">
        <v>5430</v>
      </c>
      <c r="D57" s="27" t="s">
        <v>108</v>
      </c>
      <c r="E57" s="76"/>
      <c r="F57" s="25"/>
    </row>
    <row r="58" spans="1:7" ht="25.5" customHeight="1">
      <c r="A58" s="84">
        <v>3</v>
      </c>
      <c r="B58" s="24" t="s">
        <v>109</v>
      </c>
      <c r="C58" s="56">
        <f>1670*3</f>
        <v>5010</v>
      </c>
      <c r="D58" s="16" t="s">
        <v>110</v>
      </c>
      <c r="E58" s="76"/>
      <c r="F58" s="25"/>
    </row>
    <row r="59" spans="1:7" ht="36" customHeight="1">
      <c r="A59" s="84">
        <v>4</v>
      </c>
      <c r="B59" s="24" t="s">
        <v>111</v>
      </c>
      <c r="C59" s="56">
        <f>(44327+5340)</f>
        <v>49667</v>
      </c>
      <c r="D59" s="16" t="s">
        <v>77</v>
      </c>
      <c r="E59" s="76"/>
      <c r="F59" s="25"/>
    </row>
    <row r="60" spans="1:7" ht="35.25" customHeight="1">
      <c r="A60" s="84">
        <v>5</v>
      </c>
      <c r="B60" s="34" t="s">
        <v>112</v>
      </c>
      <c r="C60" s="80">
        <v>30000</v>
      </c>
      <c r="D60" s="30" t="s">
        <v>77</v>
      </c>
      <c r="E60" s="76"/>
      <c r="F60" s="4"/>
    </row>
    <row r="61" spans="1:7" ht="35.25" customHeight="1">
      <c r="A61" s="84">
        <v>6</v>
      </c>
      <c r="B61" s="71" t="s">
        <v>114</v>
      </c>
      <c r="C61" s="81">
        <v>3060</v>
      </c>
      <c r="D61" s="30" t="s">
        <v>77</v>
      </c>
      <c r="E61" s="76"/>
      <c r="F61" s="4"/>
    </row>
    <row r="62" spans="1:7" ht="63" customHeight="1">
      <c r="A62" s="84">
        <v>7</v>
      </c>
      <c r="B62" s="71" t="s">
        <v>78</v>
      </c>
      <c r="C62" s="81">
        <f>(18+20.5+8+8)*945</f>
        <v>51502.5</v>
      </c>
      <c r="D62" s="30" t="s">
        <v>115</v>
      </c>
      <c r="E62" s="76"/>
      <c r="F62" s="4"/>
    </row>
    <row r="63" spans="1:7" ht="42" customHeight="1">
      <c r="A63" s="84">
        <v>8</v>
      </c>
      <c r="B63" s="59" t="s">
        <v>117</v>
      </c>
      <c r="C63" s="83">
        <v>30000</v>
      </c>
      <c r="D63" s="30"/>
      <c r="E63" s="76"/>
      <c r="F63" s="4"/>
    </row>
    <row r="64" spans="1:7" ht="35.25" customHeight="1">
      <c r="A64" s="84">
        <v>9</v>
      </c>
      <c r="B64" s="71" t="s">
        <v>116</v>
      </c>
      <c r="C64" s="81">
        <v>15590</v>
      </c>
      <c r="D64" s="30" t="s">
        <v>59</v>
      </c>
      <c r="E64" s="76"/>
      <c r="F64" s="4"/>
    </row>
    <row r="65" spans="1:6" ht="33.75" customHeight="1">
      <c r="A65" s="84">
        <v>10</v>
      </c>
      <c r="B65" s="71" t="s">
        <v>113</v>
      </c>
      <c r="C65" s="81">
        <f>15460/2</f>
        <v>7730</v>
      </c>
      <c r="D65" s="30"/>
      <c r="E65" s="76"/>
      <c r="F65" s="4"/>
    </row>
    <row r="66" spans="1:6" ht="32.25" customHeight="1">
      <c r="A66" s="84">
        <v>11</v>
      </c>
      <c r="B66" s="72" t="s">
        <v>101</v>
      </c>
      <c r="C66" s="82">
        <f>SUM(C56:C65)</f>
        <v>273253.5</v>
      </c>
      <c r="D66" s="31"/>
      <c r="E66" s="77"/>
      <c r="F66" s="4"/>
    </row>
    <row r="67" spans="1:6" ht="33" customHeight="1">
      <c r="A67" s="67"/>
      <c r="B67" s="102" t="s">
        <v>102</v>
      </c>
      <c r="C67" s="102"/>
      <c r="D67" s="69">
        <f>D53-C66</f>
        <v>-66279.850000000006</v>
      </c>
      <c r="E67" s="67"/>
      <c r="F67" s="4"/>
    </row>
    <row r="68" spans="1:6" ht="39.75" customHeight="1">
      <c r="A68" s="67"/>
      <c r="B68" s="103" t="s">
        <v>103</v>
      </c>
      <c r="C68" s="103"/>
      <c r="D68" s="70">
        <f>D67+D51</f>
        <v>159887.44</v>
      </c>
      <c r="E68" s="67"/>
      <c r="F68" s="4"/>
    </row>
    <row r="69" spans="1:6" ht="34.5" customHeight="1">
      <c r="A69" s="98" t="s">
        <v>79</v>
      </c>
      <c r="B69" s="98"/>
      <c r="C69" s="98"/>
      <c r="D69" s="98"/>
      <c r="E69" s="98"/>
      <c r="F69" s="4"/>
    </row>
    <row r="70" spans="1:6">
      <c r="A70" s="3"/>
      <c r="B70" s="32" t="s">
        <v>36</v>
      </c>
      <c r="C70" s="32"/>
      <c r="D70" s="3" t="s">
        <v>6</v>
      </c>
      <c r="E70" s="5">
        <v>0</v>
      </c>
      <c r="F70" s="4"/>
    </row>
    <row r="71" spans="1:6">
      <c r="A71" s="3"/>
      <c r="B71" s="32" t="s">
        <v>37</v>
      </c>
      <c r="C71" s="32"/>
      <c r="D71" s="3" t="s">
        <v>6</v>
      </c>
      <c r="E71" s="5">
        <v>0</v>
      </c>
      <c r="F71" s="4"/>
    </row>
    <row r="72" spans="1:6" ht="31.5">
      <c r="A72" s="3"/>
      <c r="B72" s="32" t="s">
        <v>38</v>
      </c>
      <c r="C72" s="32"/>
      <c r="D72" s="3" t="s">
        <v>6</v>
      </c>
      <c r="E72" s="5">
        <v>0</v>
      </c>
      <c r="F72" s="4"/>
    </row>
    <row r="73" spans="1:6">
      <c r="A73" s="3"/>
      <c r="B73" s="32" t="s">
        <v>39</v>
      </c>
      <c r="C73" s="32"/>
      <c r="D73" s="3" t="s">
        <v>10</v>
      </c>
      <c r="E73" s="5">
        <v>0</v>
      </c>
      <c r="F73" s="4"/>
    </row>
    <row r="74" spans="1:6" ht="29.25" customHeight="1">
      <c r="A74" s="85" t="s">
        <v>20</v>
      </c>
      <c r="B74" s="85"/>
      <c r="C74" s="85"/>
      <c r="D74" s="85"/>
      <c r="E74" s="85"/>
      <c r="F74" s="4"/>
    </row>
    <row r="75" spans="1:6" ht="31.5">
      <c r="A75" s="3"/>
      <c r="B75" s="33" t="s">
        <v>21</v>
      </c>
      <c r="C75" s="33"/>
      <c r="D75" s="3" t="s">
        <v>10</v>
      </c>
      <c r="E75" s="23"/>
      <c r="F75" s="4"/>
    </row>
    <row r="76" spans="1:6">
      <c r="A76" s="3"/>
      <c r="B76" s="32" t="s">
        <v>26</v>
      </c>
      <c r="C76" s="32"/>
      <c r="D76" s="3" t="s">
        <v>10</v>
      </c>
      <c r="E76" s="23">
        <v>0</v>
      </c>
      <c r="F76" s="4"/>
    </row>
    <row r="77" spans="1:6">
      <c r="A77" s="3"/>
      <c r="B77" s="32" t="s">
        <v>27</v>
      </c>
      <c r="C77" s="32"/>
      <c r="D77" s="3" t="s">
        <v>10</v>
      </c>
      <c r="E77" s="23">
        <v>1110206.22</v>
      </c>
      <c r="F77" s="4"/>
    </row>
    <row r="78" spans="1:6" ht="31.5">
      <c r="A78" s="3"/>
      <c r="B78" s="33" t="s">
        <v>22</v>
      </c>
      <c r="C78" s="33"/>
      <c r="D78" s="3" t="s">
        <v>10</v>
      </c>
      <c r="E78" s="23"/>
      <c r="F78" s="4"/>
    </row>
    <row r="79" spans="1:6">
      <c r="A79" s="3"/>
      <c r="B79" s="32" t="s">
        <v>26</v>
      </c>
      <c r="C79" s="32"/>
      <c r="D79" s="3" t="s">
        <v>10</v>
      </c>
      <c r="E79" s="23">
        <v>0</v>
      </c>
      <c r="F79" s="4"/>
    </row>
    <row r="80" spans="1:6">
      <c r="A80" s="3"/>
      <c r="B80" s="32" t="s">
        <v>27</v>
      </c>
      <c r="C80" s="32"/>
      <c r="D80" s="3" t="s">
        <v>10</v>
      </c>
      <c r="E80" s="23">
        <v>842406.92</v>
      </c>
      <c r="F80" s="4"/>
    </row>
    <row r="81" spans="1:6" ht="34.5" customHeight="1">
      <c r="A81" s="85" t="s">
        <v>40</v>
      </c>
      <c r="B81" s="85"/>
      <c r="C81" s="85"/>
      <c r="D81" s="85"/>
      <c r="E81" s="85"/>
      <c r="F81" s="4"/>
    </row>
    <row r="82" spans="1:6" ht="47.25">
      <c r="A82" s="86"/>
      <c r="B82" s="33" t="s">
        <v>12</v>
      </c>
      <c r="C82" s="33"/>
      <c r="D82" s="3" t="s">
        <v>5</v>
      </c>
      <c r="E82" s="5" t="s">
        <v>56</v>
      </c>
      <c r="F82" s="5" t="s">
        <v>55</v>
      </c>
    </row>
    <row r="83" spans="1:6">
      <c r="A83" s="87"/>
      <c r="B83" s="33" t="s">
        <v>11</v>
      </c>
      <c r="C83" s="33"/>
      <c r="D83" s="3" t="s">
        <v>5</v>
      </c>
      <c r="E83" s="5" t="s">
        <v>53</v>
      </c>
      <c r="F83" s="5" t="s">
        <v>53</v>
      </c>
    </row>
    <row r="84" spans="1:6">
      <c r="A84" s="87"/>
      <c r="B84" s="33" t="s">
        <v>23</v>
      </c>
      <c r="C84" s="33"/>
      <c r="D84" s="3" t="s">
        <v>13</v>
      </c>
      <c r="E84" s="5" t="e">
        <f>F84+#REF!</f>
        <v>#REF!</v>
      </c>
      <c r="F84" s="5">
        <v>13432.85</v>
      </c>
    </row>
    <row r="85" spans="1:6">
      <c r="A85" s="87"/>
      <c r="B85" s="33" t="s">
        <v>41</v>
      </c>
      <c r="C85" s="33"/>
      <c r="D85" s="3" t="s">
        <v>10</v>
      </c>
      <c r="E85" s="14">
        <v>246346.14</v>
      </c>
      <c r="F85" s="14">
        <v>143127.66</v>
      </c>
    </row>
    <row r="86" spans="1:6">
      <c r="A86" s="87"/>
      <c r="B86" s="32" t="s">
        <v>42</v>
      </c>
      <c r="C86" s="32"/>
      <c r="D86" s="3" t="s">
        <v>10</v>
      </c>
      <c r="E86" s="15">
        <v>269286.25</v>
      </c>
      <c r="F86" s="15">
        <v>155875.20000000001</v>
      </c>
    </row>
    <row r="87" spans="1:6">
      <c r="A87" s="87"/>
      <c r="B87" s="32" t="s">
        <v>43</v>
      </c>
      <c r="C87" s="32"/>
      <c r="D87" s="3" t="s">
        <v>10</v>
      </c>
      <c r="E87" s="15">
        <f>E85-E86</f>
        <v>-22940.109999999986</v>
      </c>
      <c r="F87" s="15">
        <f>F85-F86</f>
        <v>-12747.540000000008</v>
      </c>
    </row>
    <row r="88" spans="1:6" ht="31.5">
      <c r="A88" s="87"/>
      <c r="B88" s="32" t="s">
        <v>46</v>
      </c>
      <c r="C88" s="37"/>
      <c r="D88" s="92" t="s">
        <v>73</v>
      </c>
      <c r="E88" s="93"/>
      <c r="F88" s="93"/>
    </row>
    <row r="89" spans="1:6" ht="31.5">
      <c r="A89" s="87"/>
      <c r="B89" s="32" t="s">
        <v>45</v>
      </c>
      <c r="C89" s="37"/>
      <c r="D89" s="92" t="s">
        <v>73</v>
      </c>
      <c r="E89" s="93"/>
      <c r="F89" s="93"/>
    </row>
    <row r="90" spans="1:6" ht="31.5">
      <c r="A90" s="87"/>
      <c r="B90" s="32" t="s">
        <v>44</v>
      </c>
      <c r="C90" s="37"/>
      <c r="D90" s="92" t="s">
        <v>73</v>
      </c>
      <c r="E90" s="93"/>
      <c r="F90" s="93"/>
    </row>
    <row r="91" spans="1:6" ht="47.25">
      <c r="A91" s="88"/>
      <c r="B91" s="33" t="s">
        <v>47</v>
      </c>
      <c r="C91" s="33"/>
      <c r="D91" s="3" t="s">
        <v>10</v>
      </c>
      <c r="E91" s="14">
        <v>0</v>
      </c>
      <c r="F91" s="5">
        <v>0</v>
      </c>
    </row>
    <row r="92" spans="1:6">
      <c r="A92" s="89" t="s">
        <v>48</v>
      </c>
      <c r="B92" s="90"/>
      <c r="C92" s="90"/>
      <c r="D92" s="90"/>
      <c r="E92" s="91"/>
      <c r="F92" s="4"/>
    </row>
    <row r="93" spans="1:6">
      <c r="A93" s="3"/>
      <c r="B93" s="32" t="s">
        <v>36</v>
      </c>
      <c r="C93" s="32"/>
      <c r="D93" s="3" t="s">
        <v>6</v>
      </c>
      <c r="E93" s="15">
        <v>0</v>
      </c>
      <c r="F93" s="4"/>
    </row>
    <row r="94" spans="1:6">
      <c r="A94" s="3"/>
      <c r="B94" s="32" t="s">
        <v>37</v>
      </c>
      <c r="C94" s="32"/>
      <c r="D94" s="3" t="s">
        <v>6</v>
      </c>
      <c r="E94" s="5">
        <v>0</v>
      </c>
      <c r="F94" s="4"/>
    </row>
    <row r="95" spans="1:6" ht="31.5">
      <c r="A95" s="3"/>
      <c r="B95" s="32" t="s">
        <v>38</v>
      </c>
      <c r="C95" s="32"/>
      <c r="D95" s="3" t="s">
        <v>6</v>
      </c>
      <c r="E95" s="8">
        <v>0</v>
      </c>
      <c r="F95" s="4"/>
    </row>
    <row r="96" spans="1:6">
      <c r="A96" s="3"/>
      <c r="B96" s="32" t="s">
        <v>39</v>
      </c>
      <c r="C96" s="32"/>
      <c r="D96" s="3" t="s">
        <v>10</v>
      </c>
      <c r="E96" s="5">
        <v>0</v>
      </c>
      <c r="F96" s="4"/>
    </row>
    <row r="97" spans="1:6">
      <c r="A97" s="89" t="s">
        <v>49</v>
      </c>
      <c r="B97" s="90"/>
      <c r="C97" s="90"/>
      <c r="D97" s="90"/>
      <c r="E97" s="91"/>
      <c r="F97" s="4"/>
    </row>
    <row r="98" spans="1:6" ht="31.5">
      <c r="A98" s="3"/>
      <c r="B98" s="32" t="s">
        <v>50</v>
      </c>
      <c r="C98" s="32"/>
      <c r="D98" s="3" t="s">
        <v>6</v>
      </c>
      <c r="E98" s="5">
        <v>0</v>
      </c>
      <c r="F98" s="4"/>
    </row>
    <row r="99" spans="1:6">
      <c r="A99" s="3"/>
      <c r="B99" s="32" t="s">
        <v>51</v>
      </c>
      <c r="C99" s="32"/>
      <c r="D99" s="3" t="s">
        <v>6</v>
      </c>
      <c r="E99" s="5">
        <v>0</v>
      </c>
      <c r="F99" s="4"/>
    </row>
    <row r="100" spans="1:6" ht="31.5">
      <c r="A100" s="3"/>
      <c r="B100" s="32" t="s">
        <v>52</v>
      </c>
      <c r="C100" s="32"/>
      <c r="D100" s="3" t="s">
        <v>10</v>
      </c>
      <c r="E100" s="8">
        <v>0</v>
      </c>
      <c r="F100" s="4"/>
    </row>
    <row r="101" spans="1:6">
      <c r="B101" s="1"/>
      <c r="C101" s="1"/>
    </row>
    <row r="102" spans="1:6">
      <c r="B102" s="1" t="s">
        <v>70</v>
      </c>
      <c r="C102" s="1"/>
      <c r="E102" s="1" t="s">
        <v>71</v>
      </c>
    </row>
  </sheetData>
  <mergeCells count="19">
    <mergeCell ref="D1:F4"/>
    <mergeCell ref="A6:F6"/>
    <mergeCell ref="A32:E32"/>
    <mergeCell ref="A69:E69"/>
    <mergeCell ref="B50:E50"/>
    <mergeCell ref="B51:C51"/>
    <mergeCell ref="B52:C52"/>
    <mergeCell ref="B53:C53"/>
    <mergeCell ref="B54:G54"/>
    <mergeCell ref="B67:C67"/>
    <mergeCell ref="B68:C68"/>
    <mergeCell ref="A74:E74"/>
    <mergeCell ref="A81:E81"/>
    <mergeCell ref="A82:A91"/>
    <mergeCell ref="A92:E92"/>
    <mergeCell ref="A97:E97"/>
    <mergeCell ref="D88:F88"/>
    <mergeCell ref="D89:F89"/>
    <mergeCell ref="D90:F90"/>
  </mergeCells>
  <pageMargins left="0.70866141732283472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2022-03-31T07:08:30Z</dcterms:modified>
</cp:coreProperties>
</file>