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57" i="12" l="1"/>
  <c r="D56" i="12"/>
  <c r="D46" i="12"/>
  <c r="D55" i="12"/>
  <c r="D53" i="12"/>
  <c r="D49" i="12"/>
  <c r="D40" i="12"/>
  <c r="D34" i="12"/>
  <c r="D37" i="12" l="1"/>
  <c r="D32" i="12" l="1"/>
  <c r="D18" i="12"/>
  <c r="D76" i="12" l="1"/>
  <c r="D75" i="12"/>
  <c r="D74" i="12"/>
  <c r="F76" i="12"/>
  <c r="F75" i="12"/>
  <c r="G77" i="12"/>
  <c r="D48" i="12"/>
  <c r="D39" i="12"/>
  <c r="D35" i="12"/>
  <c r="D33" i="12"/>
  <c r="E77" i="12"/>
  <c r="F77" i="12" l="1"/>
  <c r="D77" i="12"/>
  <c r="D17" i="12" l="1"/>
  <c r="D25" i="12" s="1"/>
  <c r="D58" i="12" s="1"/>
  <c r="D14" i="12" l="1"/>
  <c r="D28" i="5" l="1"/>
</calcChain>
</file>

<file path=xl/sharedStrings.xml><?xml version="1.0" encoding="utf-8"?>
<sst xmlns="http://schemas.openxmlformats.org/spreadsheetml/2006/main" count="940" uniqueCount="370">
  <si>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</si>
  <si>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</si>
  <si>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</si>
  <si>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</si>
  <si>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</si>
  <si>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</si>
  <si>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</si>
  <si>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</si>
  <si>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</si>
  <si>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</si>
  <si>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</si>
  <si>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</si>
  <si>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</si>
  <si>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</si>
  <si>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</si>
  <si>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</si>
  <si>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</si>
  <si>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</si>
  <si>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</si>
  <si>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</si>
  <si>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</si>
  <si>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</si>
  <si>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</si>
  <si>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</si>
  <si>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</si>
  <si>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</si>
  <si>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</si>
  <si>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</si>
  <si>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</si>
  <si>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</si>
  <si>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</si>
  <si>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</si>
  <si>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</si>
  <si>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</si>
  <si>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</si>
  <si>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</si>
  <si>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</si>
  <si>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</si>
  <si>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</si>
  <si>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</si>
  <si>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</si>
  <si>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</si>
  <si>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</si>
  <si>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</si>
  <si>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</si>
  <si>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</si>
  <si>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</si>
  <si>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</si>
  <si>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</si>
  <si>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</si>
  <si>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</si>
  <si>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</si>
  <si>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</si>
  <si>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</si>
  <si>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</si>
  <si>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</si>
  <si>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</si>
  <si>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</si>
  <si>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</si>
  <si>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</si>
  <si>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</si>
  <si>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</si>
  <si>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</si>
  <si>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</si>
  <si>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</si>
  <si>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</si>
  <si>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</si>
  <si>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</si>
  <si>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</si>
  <si>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</si>
  <si>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</si>
  <si>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</si>
  <si>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</si>
  <si>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</si>
  <si>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</si>
  <si>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</si>
  <si>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</si>
  <si>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</si>
  <si>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</si>
  <si>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</si>
  <si>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</si>
  <si>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</si>
  <si>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</si>
  <si>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</si>
  <si>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</si>
  <si>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</si>
  <si>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</si>
  <si>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</si>
  <si>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</si>
  <si>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</si>
  <si>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</si>
  <si>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</si>
  <si>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</si>
  <si>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</si>
  <si>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</si>
  <si>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</si>
  <si>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</si>
  <si>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</si>
  <si>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</si>
  <si>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</si>
  <si>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</si>
  <si>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</si>
  <si>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</si>
  <si>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</si>
  <si>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</si>
  <si>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</si>
  <si>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</si>
  <si>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</si>
  <si>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</si>
  <si>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</si>
  <si>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</si>
  <si>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</si>
  <si>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</si>
  <si>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</si>
  <si>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</si>
  <si>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</si>
  <si>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</si>
  <si>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</si>
  <si>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</si>
  <si>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</si>
  <si>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</si>
  <si>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</si>
  <si>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</si>
  <si>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</si>
  <si>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</si>
  <si>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</si>
  <si>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</si>
  <si>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</si>
  <si>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</si>
  <si>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</si>
  <si>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</si>
  <si>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</si>
  <si>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</si>
  <si>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</si>
  <si>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</si>
  <si>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</si>
  <si>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</si>
  <si>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</si>
  <si>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</si>
  <si>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</si>
  <si>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</si>
  <si>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</si>
  <si>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</si>
  <si>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</si>
  <si>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</si>
  <si>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</si>
  <si>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</si>
  <si>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</si>
  <si>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</si>
  <si>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</si>
  <si>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</si>
  <si>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</si>
  <si>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</si>
  <si>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</si>
  <si>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</si>
  <si>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</si>
  <si>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</si>
  <si>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</si>
  <si>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</si>
  <si>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</si>
  <si>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</si>
  <si>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</si>
  <si>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</si>
  <si>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</si>
  <si>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</si>
  <si>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</si>
  <si>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</si>
  <si>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</si>
  <si>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</si>
  <si>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</si>
  <si>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</si>
  <si>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</si>
  <si>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</si>
  <si>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</si>
  <si>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</si>
  <si>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</si>
  <si>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</si>
  <si>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</si>
  <si>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</si>
  <si>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</si>
  <si>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</si>
  <si>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</si>
  <si>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</si>
  <si>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</si>
  <si>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</si>
  <si>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</si>
  <si>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</si>
  <si>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</si>
  <si>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</si>
  <si>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</si>
  <si>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</si>
  <si>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</si>
  <si>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</si>
  <si>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</si>
  <si>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</si>
  <si>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</si>
  <si>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</si>
  <si>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</si>
  <si>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</si>
  <si>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</si>
  <si>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</si>
  <si>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</si>
  <si>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</si>
  <si>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</si>
  <si>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</si>
  <si>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</si>
  <si>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</si>
  <si>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</si>
  <si>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</si>
  <si>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</si>
  <si>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</si>
  <si>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</si>
  <si>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</si>
  <si>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</si>
  <si>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</si>
  <si>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</si>
  <si>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</si>
  <si>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</si>
  <si>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</si>
  <si>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</si>
  <si>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</si>
  <si>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</si>
  <si>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</si>
  <si>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</si>
  <si>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</si>
  <si>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</si>
  <si>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</si>
  <si>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</si>
  <si>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</si>
  <si>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</si>
  <si>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</si>
  <si>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</si>
  <si>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</si>
  <si>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</si>
  <si>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</si>
  <si>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</si>
  <si>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</si>
  <si>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</si>
  <si>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</si>
  <si>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</si>
  <si>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</si>
  <si>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</si>
  <si>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</si>
  <si>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</si>
  <si>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</si>
  <si>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</si>
  <si>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</si>
  <si>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</si>
  <si>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</si>
  <si>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</si>
  <si>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</si>
  <si>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</si>
  <si>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</si>
  <si>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</si>
  <si>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</si>
  <si>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</si>
  <si>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</si>
  <si>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</si>
  <si>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</si>
  <si>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</si>
  <si>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</si>
  <si>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</si>
  <si>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</si>
  <si>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</si>
  <si>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</si>
  <si>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</si>
  <si>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</si>
  <si>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</si>
  <si>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</si>
  <si>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</si>
  <si>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</si>
  <si>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</si>
  <si>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</si>
  <si>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</si>
  <si>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</si>
  <si>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</si>
  <si>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</si>
  <si>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</si>
  <si>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</si>
  <si>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</si>
  <si>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</si>
  <si>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</si>
  <si>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</si>
  <si>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</si>
  <si>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</si>
  <si>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</si>
  <si>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</si>
  <si>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</si>
  <si>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</si>
  <si>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</si>
  <si>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</si>
  <si>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</si>
  <si>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</si>
  <si>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</si>
  <si>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</si>
  <si>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</si>
  <si>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</si>
  <si>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</si>
  <si>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</si>
  <si>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</si>
  <si>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</si>
  <si>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</si>
  <si>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</si>
  <si>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</si>
  <si>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</si>
  <si>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</si>
  <si>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</si>
  <si>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</si>
  <si>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</si>
  <si>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</si>
  <si>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</si>
  <si>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</si>
  <si>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</si>
  <si>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</si>
  <si>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</si>
  <si>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</si>
  <si>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</si>
  <si>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</si>
  <si>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</si>
  <si>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</si>
  <si>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</si>
  <si>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</si>
  <si>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</si>
  <si>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</si>
  <si>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</si>
  <si>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</si>
  <si>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</si>
  <si>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>Вознаграждение управляющей компании</t>
  </si>
  <si>
    <t xml:space="preserve"> 20.24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</si>
  <si>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</si>
  <si>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</si>
  <si>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</si>
  <si>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</si>
  <si>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</si>
  <si>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20.33</t>
  </si>
  <si>
    <t xml:space="preserve"> 20.34</t>
  </si>
  <si>
    <t xml:space="preserve"> 20.35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</si>
  <si>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</si>
  <si>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</si>
  <si>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</si>
  <si>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</si>
  <si>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</si>
  <si>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</si>
  <si>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</si>
  <si>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</si>
  <si>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</si>
  <si>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Подготовка и сдача теплового пункта к отопительному периоду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</si>
  <si>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</si>
  <si>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</si>
  <si>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>содержание</t>
  </si>
  <si>
    <t>текущий ремонт</t>
  </si>
  <si>
    <t xml:space="preserve"> 20.26</t>
  </si>
  <si>
    <t>Уборка снега с подъездного козырька и удалением с придомовой территории</t>
  </si>
  <si>
    <t>1шт. 2 раза по 230 руб.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</si>
  <si>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</si>
  <si>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</si>
  <si>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Остаток средст за 2016 г.("-" перерасход)</t>
  </si>
  <si>
    <t>Остаток средств на конец периода с учетом остатков 2016 г.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</si>
  <si>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01.01.2017 г. по 31.12.2017 г.</t>
  </si>
  <si>
    <t>Дезинсекция, дератизация мусоропровода и подвальных помещений</t>
  </si>
  <si>
    <t>Уборка и вывоз новогней елки 2017 г.</t>
  </si>
  <si>
    <t>Уборка снега с козырька балкона 5 эт со стороны подъезда</t>
  </si>
  <si>
    <t>Заделка листом металла отверстия из помещения мусоропровода в подвал</t>
  </si>
  <si>
    <t>Установка решеток на слуховые окна подвала</t>
  </si>
  <si>
    <t xml:space="preserve">Косметический ремонт первого этажа </t>
  </si>
  <si>
    <t>Ремонт межпанельных швов кв. 16 - 55,5 п.м</t>
  </si>
  <si>
    <t>1п.м 385 руб</t>
  </si>
  <si>
    <t xml:space="preserve">Бетонирование отверстий в районе крыльца </t>
  </si>
  <si>
    <t>Покупка и установка новогодних елки</t>
  </si>
  <si>
    <t>1390 руб. 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</si>
</sst>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42814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5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42814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88" t="s">
        <v>173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8" t="s">
        <v>85</v>
      </c>
      <c r="B20" s="88"/>
      <c r="C20" s="88"/>
      <c r="D20" s="8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92" t="s">
        <v>55</v>
      </c>
      <c r="B24" s="92"/>
      <c r="C24" s="92"/>
      <c r="D24" s="92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92" t="s">
        <v>62</v>
      </c>
      <c r="B31" s="92"/>
      <c r="C31" s="92"/>
      <c r="D31" s="92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92" t="s">
        <v>65</v>
      </c>
      <c r="B34" s="92"/>
      <c r="C34" s="92"/>
      <c r="D34" s="92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92" t="s">
        <v>67</v>
      </c>
      <c r="B36" s="92"/>
      <c r="C36" s="92"/>
      <c r="D36" s="92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92" t="s">
        <v>69</v>
      </c>
      <c r="B38" s="92"/>
      <c r="C38" s="92"/>
      <c r="D38" s="92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 x14ac:dyDescent="0.25">
      <c r="A40" s="88" t="s">
        <v>71</v>
      </c>
      <c r="B40" s="88"/>
      <c r="C40" s="88"/>
      <c r="D40" s="88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92" t="s">
        <v>74</v>
      </c>
      <c r="B43" s="92"/>
      <c r="C43" s="92"/>
      <c r="D43" s="92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 x14ac:dyDescent="0.25">
      <c r="A45" s="92" t="s">
        <v>76</v>
      </c>
      <c r="B45" s="92"/>
      <c r="C45" s="92"/>
      <c r="D45" s="92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230</v>
      </c>
    </row>
    <row r="47" spans="1:4" s="6" customFormat="1" ht="20.100000000000001" customHeight="1" x14ac:dyDescent="0.25">
      <c r="A47" s="92" t="s">
        <v>78</v>
      </c>
      <c r="B47" s="92"/>
      <c r="C47" s="92"/>
      <c r="D47" s="92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 x14ac:dyDescent="0.25">
      <c r="A49" s="92" t="s">
        <v>80</v>
      </c>
      <c r="B49" s="92"/>
      <c r="C49" s="92"/>
      <c r="D49" s="92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88" t="s">
        <v>86</v>
      </c>
      <c r="B51" s="88"/>
      <c r="C51" s="88"/>
      <c r="D51" s="88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42814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1" t="s">
        <v>281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8"/>
    </row>
    <row r="9" spans="1:4" s="6" customFormat="1" ht="34.5" customHeight="1" x14ac:dyDescent="0.25">
      <c r="A9" s="9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5"/>
      <c r="B11" s="49" t="s">
        <v>89</v>
      </c>
      <c r="C11" s="30" t="s">
        <v>5</v>
      </c>
      <c r="D11" s="31" t="s">
        <v>270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4"/>
      <c r="B14" s="7" t="s">
        <v>88</v>
      </c>
      <c r="C14" s="5" t="s">
        <v>13</v>
      </c>
      <c r="D14" s="51" t="s">
        <v>281</v>
      </c>
    </row>
    <row r="15" spans="1:4" ht="31.5" x14ac:dyDescent="0.25">
      <c r="A15" s="94"/>
      <c r="B15" s="3" t="s">
        <v>175</v>
      </c>
      <c r="C15" s="5" t="s">
        <v>5</v>
      </c>
      <c r="D15" s="28"/>
    </row>
    <row r="16" spans="1:4" ht="31.5" x14ac:dyDescent="0.25">
      <c r="A16" s="94"/>
      <c r="B16" s="3" t="s">
        <v>176</v>
      </c>
      <c r="C16" s="5" t="s">
        <v>5</v>
      </c>
      <c r="D16" s="28" t="s">
        <v>17</v>
      </c>
    </row>
    <row r="17" spans="1:4" x14ac:dyDescent="0.25">
      <c r="A17" s="94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5"/>
      <c r="B18" s="49" t="s">
        <v>89</v>
      </c>
      <c r="C18" s="30" t="s">
        <v>5</v>
      </c>
      <c r="D18" s="31" t="s">
        <v>270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4"/>
      <c r="B20" s="7" t="s">
        <v>59</v>
      </c>
      <c r="C20" s="5" t="s">
        <v>5</v>
      </c>
      <c r="D20" s="28" t="s">
        <v>244</v>
      </c>
    </row>
    <row r="21" spans="1:4" ht="30" x14ac:dyDescent="0.25">
      <c r="A21" s="94"/>
      <c r="B21" s="7" t="s">
        <v>88</v>
      </c>
      <c r="C21" s="5" t="s">
        <v>13</v>
      </c>
      <c r="D21" s="51" t="s">
        <v>281</v>
      </c>
    </row>
    <row r="22" spans="1:4" ht="31.5" x14ac:dyDescent="0.25">
      <c r="A22" s="94"/>
      <c r="B22" s="3" t="s">
        <v>175</v>
      </c>
      <c r="C22" s="5" t="s">
        <v>5</v>
      </c>
      <c r="D22" s="28"/>
    </row>
    <row r="23" spans="1:4" ht="31.5" x14ac:dyDescent="0.25">
      <c r="A23" s="94"/>
      <c r="B23" s="3" t="s">
        <v>176</v>
      </c>
      <c r="C23" s="5" t="s">
        <v>5</v>
      </c>
      <c r="D23" s="28" t="s">
        <v>17</v>
      </c>
    </row>
    <row r="24" spans="1:4" x14ac:dyDescent="0.25">
      <c r="A24" s="94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5"/>
      <c r="B25" s="49" t="s">
        <v>89</v>
      </c>
      <c r="C25" s="30" t="s">
        <v>5</v>
      </c>
      <c r="D25" s="31" t="s">
        <v>270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4"/>
      <c r="B27" s="7" t="s">
        <v>59</v>
      </c>
      <c r="C27" s="5" t="s">
        <v>5</v>
      </c>
      <c r="D27" s="28" t="s">
        <v>244</v>
      </c>
    </row>
    <row r="28" spans="1:4" ht="30" x14ac:dyDescent="0.25">
      <c r="A28" s="94"/>
      <c r="B28" s="7" t="s">
        <v>88</v>
      </c>
      <c r="C28" s="5" t="s">
        <v>13</v>
      </c>
      <c r="D28" s="51" t="s">
        <v>281</v>
      </c>
    </row>
    <row r="29" spans="1:4" ht="31.5" x14ac:dyDescent="0.25">
      <c r="A29" s="94"/>
      <c r="B29" s="3" t="s">
        <v>175</v>
      </c>
      <c r="C29" s="5" t="s">
        <v>5</v>
      </c>
      <c r="D29" s="28"/>
    </row>
    <row r="30" spans="1:4" ht="31.5" x14ac:dyDescent="0.25">
      <c r="A30" s="94"/>
      <c r="B30" s="3" t="s">
        <v>176</v>
      </c>
      <c r="C30" s="5" t="s">
        <v>5</v>
      </c>
      <c r="D30" s="28" t="s">
        <v>17</v>
      </c>
    </row>
    <row r="31" spans="1:4" x14ac:dyDescent="0.25">
      <c r="A31" s="94"/>
      <c r="B31" s="3" t="s">
        <v>177</v>
      </c>
      <c r="C31" s="5" t="s">
        <v>5</v>
      </c>
      <c r="D31" s="28" t="s">
        <v>267</v>
      </c>
    </row>
    <row r="32" spans="1:4" ht="16.5" thickBot="1" x14ac:dyDescent="0.3">
      <c r="A32" s="95"/>
      <c r="B32" s="49" t="s">
        <v>89</v>
      </c>
      <c r="C32" s="30" t="s">
        <v>5</v>
      </c>
      <c r="D32" s="31" t="s">
        <v>270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51" t="s">
        <v>281</v>
      </c>
    </row>
    <row r="36" spans="1:4" ht="31.5" x14ac:dyDescent="0.25">
      <c r="A36" s="94"/>
      <c r="B36" s="3" t="s">
        <v>175</v>
      </c>
      <c r="C36" s="5" t="s">
        <v>5</v>
      </c>
      <c r="D36" s="28"/>
    </row>
    <row r="37" spans="1:4" ht="31.5" x14ac:dyDescent="0.25">
      <c r="A37" s="94"/>
      <c r="B37" s="3" t="s">
        <v>176</v>
      </c>
      <c r="C37" s="5" t="s">
        <v>5</v>
      </c>
      <c r="D37" s="28" t="s">
        <v>17</v>
      </c>
    </row>
    <row r="38" spans="1:4" x14ac:dyDescent="0.25">
      <c r="A38" s="94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5"/>
      <c r="B39" s="49" t="s">
        <v>89</v>
      </c>
      <c r="C39" s="30" t="s">
        <v>5</v>
      </c>
      <c r="D39" s="31" t="s">
        <v>270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4"/>
      <c r="B41" s="7" t="s">
        <v>59</v>
      </c>
      <c r="C41" s="5" t="s">
        <v>5</v>
      </c>
      <c r="D41" s="28" t="s">
        <v>245</v>
      </c>
    </row>
    <row r="42" spans="1:4" ht="30" x14ac:dyDescent="0.25">
      <c r="A42" s="94"/>
      <c r="B42" s="7" t="s">
        <v>88</v>
      </c>
      <c r="C42" s="5" t="s">
        <v>13</v>
      </c>
      <c r="D42" s="51" t="s">
        <v>281</v>
      </c>
    </row>
    <row r="43" spans="1:4" ht="31.5" x14ac:dyDescent="0.25">
      <c r="A43" s="94"/>
      <c r="B43" s="3" t="s">
        <v>175</v>
      </c>
      <c r="C43" s="5" t="s">
        <v>5</v>
      </c>
      <c r="D43" s="28"/>
    </row>
    <row r="44" spans="1:4" ht="31.5" x14ac:dyDescent="0.25">
      <c r="A44" s="94"/>
      <c r="B44" s="3" t="s">
        <v>176</v>
      </c>
      <c r="C44" s="5" t="s">
        <v>5</v>
      </c>
      <c r="D44" s="28" t="s">
        <v>17</v>
      </c>
    </row>
    <row r="45" spans="1:4" x14ac:dyDescent="0.25">
      <c r="A45" s="94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5"/>
      <c r="B46" s="49" t="s">
        <v>89</v>
      </c>
      <c r="C46" s="30" t="s">
        <v>5</v>
      </c>
      <c r="D46" s="31" t="s">
        <v>270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4"/>
      <c r="B48" s="7" t="s">
        <v>59</v>
      </c>
      <c r="C48" s="5" t="s">
        <v>5</v>
      </c>
      <c r="D48" s="28" t="s">
        <v>246</v>
      </c>
    </row>
    <row r="49" spans="1:4" ht="30" x14ac:dyDescent="0.25">
      <c r="A49" s="94"/>
      <c r="B49" s="7" t="s">
        <v>88</v>
      </c>
      <c r="C49" s="5" t="s">
        <v>13</v>
      </c>
      <c r="D49" s="51" t="s">
        <v>281</v>
      </c>
    </row>
    <row r="50" spans="1:4" ht="31.5" x14ac:dyDescent="0.25">
      <c r="A50" s="94"/>
      <c r="B50" s="3" t="s">
        <v>175</v>
      </c>
      <c r="C50" s="5" t="s">
        <v>5</v>
      </c>
      <c r="D50" s="28"/>
    </row>
    <row r="51" spans="1:4" ht="31.5" x14ac:dyDescent="0.25">
      <c r="A51" s="94"/>
      <c r="B51" s="3" t="s">
        <v>176</v>
      </c>
      <c r="C51" s="5" t="s">
        <v>5</v>
      </c>
      <c r="D51" s="28" t="s">
        <v>17</v>
      </c>
    </row>
    <row r="52" spans="1:4" x14ac:dyDescent="0.25">
      <c r="A52" s="94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5"/>
      <c r="B53" s="49" t="s">
        <v>89</v>
      </c>
      <c r="C53" s="30" t="s">
        <v>5</v>
      </c>
      <c r="D53" s="31" t="s">
        <v>270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4"/>
      <c r="B55" s="7" t="s">
        <v>59</v>
      </c>
      <c r="C55" s="5" t="s">
        <v>5</v>
      </c>
      <c r="D55" s="28" t="s">
        <v>244</v>
      </c>
    </row>
    <row r="56" spans="1:4" ht="30" x14ac:dyDescent="0.25">
      <c r="A56" s="94"/>
      <c r="B56" s="7" t="s">
        <v>88</v>
      </c>
      <c r="C56" s="5" t="s">
        <v>13</v>
      </c>
      <c r="D56" s="51" t="s">
        <v>281</v>
      </c>
    </row>
    <row r="57" spans="1:4" ht="31.5" x14ac:dyDescent="0.25">
      <c r="A57" s="94"/>
      <c r="B57" s="3" t="s">
        <v>175</v>
      </c>
      <c r="C57" s="5" t="s">
        <v>5</v>
      </c>
      <c r="D57" s="28"/>
    </row>
    <row r="58" spans="1:4" ht="31.5" x14ac:dyDescent="0.25">
      <c r="A58" s="94"/>
      <c r="B58" s="3" t="s">
        <v>176</v>
      </c>
      <c r="C58" s="5" t="s">
        <v>5</v>
      </c>
      <c r="D58" s="28" t="s">
        <v>17</v>
      </c>
    </row>
    <row r="59" spans="1:4" x14ac:dyDescent="0.25">
      <c r="A59" s="94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5"/>
      <c r="B60" s="49" t="s">
        <v>89</v>
      </c>
      <c r="C60" s="30" t="s">
        <v>5</v>
      </c>
      <c r="D60" s="31" t="s">
        <v>270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4"/>
      <c r="B62" s="7" t="s">
        <v>59</v>
      </c>
      <c r="C62" s="5" t="s">
        <v>5</v>
      </c>
      <c r="D62" s="28" t="s">
        <v>247</v>
      </c>
    </row>
    <row r="63" spans="1:4" ht="30" x14ac:dyDescent="0.25">
      <c r="A63" s="94"/>
      <c r="B63" s="7" t="s">
        <v>88</v>
      </c>
      <c r="C63" s="5" t="s">
        <v>13</v>
      </c>
      <c r="D63" s="51" t="s">
        <v>281</v>
      </c>
    </row>
    <row r="64" spans="1:4" ht="31.5" x14ac:dyDescent="0.25">
      <c r="A64" s="94"/>
      <c r="B64" s="3" t="s">
        <v>175</v>
      </c>
      <c r="C64" s="5" t="s">
        <v>5</v>
      </c>
      <c r="D64" s="28"/>
    </row>
    <row r="65" spans="1:4" ht="31.5" x14ac:dyDescent="0.25">
      <c r="A65" s="94"/>
      <c r="B65" s="3" t="s">
        <v>176</v>
      </c>
      <c r="C65" s="5" t="s">
        <v>5</v>
      </c>
      <c r="D65" s="28" t="s">
        <v>17</v>
      </c>
    </row>
    <row r="66" spans="1:4" x14ac:dyDescent="0.25">
      <c r="A66" s="94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5"/>
      <c r="B67" s="49" t="s">
        <v>89</v>
      </c>
      <c r="C67" s="30" t="s">
        <v>5</v>
      </c>
      <c r="D67" s="31" t="s">
        <v>270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4"/>
      <c r="B69" s="7" t="s">
        <v>59</v>
      </c>
      <c r="C69" s="5" t="s">
        <v>5</v>
      </c>
      <c r="D69" s="28" t="s">
        <v>248</v>
      </c>
    </row>
    <row r="70" spans="1:4" ht="30" x14ac:dyDescent="0.25">
      <c r="A70" s="94"/>
      <c r="B70" s="7" t="s">
        <v>88</v>
      </c>
      <c r="C70" s="5" t="s">
        <v>13</v>
      </c>
      <c r="D70" s="51" t="s">
        <v>281</v>
      </c>
    </row>
    <row r="71" spans="1:4" ht="31.5" x14ac:dyDescent="0.25">
      <c r="A71" s="94"/>
      <c r="B71" s="3" t="s">
        <v>175</v>
      </c>
      <c r="C71" s="5" t="s">
        <v>5</v>
      </c>
      <c r="D71" s="28"/>
    </row>
    <row r="72" spans="1:4" ht="31.5" x14ac:dyDescent="0.25">
      <c r="A72" s="94"/>
      <c r="B72" s="3" t="s">
        <v>176</v>
      </c>
      <c r="C72" s="5" t="s">
        <v>5</v>
      </c>
      <c r="D72" s="28" t="s">
        <v>17</v>
      </c>
    </row>
    <row r="73" spans="1:4" x14ac:dyDescent="0.25">
      <c r="A73" s="94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5"/>
      <c r="B74" s="49" t="s">
        <v>89</v>
      </c>
      <c r="C74" s="30" t="s">
        <v>5</v>
      </c>
      <c r="D74" s="31" t="s">
        <v>270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268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51" t="s">
        <v>281</v>
      </c>
    </row>
    <row r="78" spans="1:4" ht="31.5" x14ac:dyDescent="0.25">
      <c r="A78" s="94"/>
      <c r="B78" s="3" t="s">
        <v>175</v>
      </c>
      <c r="C78" s="5" t="s">
        <v>5</v>
      </c>
      <c r="D78" s="28"/>
    </row>
    <row r="79" spans="1:4" ht="31.5" x14ac:dyDescent="0.25">
      <c r="A79" s="94"/>
      <c r="B79" s="3" t="s">
        <v>176</v>
      </c>
      <c r="C79" s="5" t="s">
        <v>5</v>
      </c>
      <c r="D79" s="28" t="s">
        <v>17</v>
      </c>
    </row>
    <row r="80" spans="1:4" x14ac:dyDescent="0.25">
      <c r="A80" s="94"/>
      <c r="B80" s="3" t="s">
        <v>177</v>
      </c>
      <c r="C80" s="5" t="s">
        <v>5</v>
      </c>
      <c r="D80" s="28" t="s">
        <v>269</v>
      </c>
    </row>
    <row r="81" spans="1:4" ht="16.5" thickBot="1" x14ac:dyDescent="0.3">
      <c r="A81" s="95"/>
      <c r="B81" s="49" t="s">
        <v>89</v>
      </c>
      <c r="C81" s="30" t="s">
        <v>5</v>
      </c>
      <c r="D81" s="31" t="s">
        <v>270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271</v>
      </c>
    </row>
    <row r="83" spans="1:4" x14ac:dyDescent="0.25">
      <c r="A83" s="94"/>
      <c r="B83" s="7" t="s">
        <v>59</v>
      </c>
      <c r="C83" s="5" t="s">
        <v>5</v>
      </c>
      <c r="D83" s="28" t="s">
        <v>273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175</v>
      </c>
      <c r="C85" s="5" t="s">
        <v>5</v>
      </c>
      <c r="D85" s="41">
        <v>41275</v>
      </c>
    </row>
    <row r="86" spans="1:4" ht="31.5" x14ac:dyDescent="0.25">
      <c r="A86" s="94"/>
      <c r="B86" s="3" t="s">
        <v>176</v>
      </c>
      <c r="C86" s="5" t="s">
        <v>5</v>
      </c>
      <c r="D86" s="28" t="s">
        <v>17</v>
      </c>
    </row>
    <row r="87" spans="1:4" x14ac:dyDescent="0.25">
      <c r="A87" s="94"/>
      <c r="B87" s="3" t="s">
        <v>177</v>
      </c>
      <c r="C87" s="5" t="s">
        <v>5</v>
      </c>
      <c r="D87" s="28" t="s">
        <v>272</v>
      </c>
    </row>
    <row r="88" spans="1:4" ht="16.5" thickBot="1" x14ac:dyDescent="0.3">
      <c r="A88" s="95"/>
      <c r="B88" s="49" t="s">
        <v>89</v>
      </c>
      <c r="C88" s="30" t="s">
        <v>5</v>
      </c>
      <c r="D88" s="31" t="s">
        <v>270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56" sqref="D5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6" t="s">
        <v>5</v>
      </c>
      <c r="D4" s="20">
        <v>42814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253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254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8" t="s">
        <v>286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42"/>
      <c r="B16" s="43" t="s">
        <v>99</v>
      </c>
      <c r="C16" s="30" t="s">
        <v>5</v>
      </c>
      <c r="D16" s="31" t="s">
        <v>287</v>
      </c>
    </row>
    <row r="17" spans="1:4" x14ac:dyDescent="0.25">
      <c r="A17" s="36">
        <v>2</v>
      </c>
      <c r="B17" s="37" t="s">
        <v>4</v>
      </c>
      <c r="C17" s="26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8" t="s">
        <v>256</v>
      </c>
    </row>
    <row r="19" spans="1:4" ht="31.5" x14ac:dyDescent="0.25">
      <c r="A19" s="39"/>
      <c r="B19" s="7" t="s">
        <v>92</v>
      </c>
      <c r="C19" s="5" t="s">
        <v>5</v>
      </c>
      <c r="D19" s="28" t="s">
        <v>252</v>
      </c>
    </row>
    <row r="20" spans="1:4" x14ac:dyDescent="0.25">
      <c r="A20" s="39"/>
      <c r="B20" s="3" t="s">
        <v>59</v>
      </c>
      <c r="C20" s="5" t="s">
        <v>5</v>
      </c>
      <c r="D20" s="28" t="s">
        <v>246</v>
      </c>
    </row>
    <row r="21" spans="1:4" x14ac:dyDescent="0.25">
      <c r="A21" s="39"/>
      <c r="B21" s="3" t="s">
        <v>93</v>
      </c>
      <c r="C21" s="5" t="s">
        <v>13</v>
      </c>
      <c r="D21" s="28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264</v>
      </c>
    </row>
    <row r="23" spans="1:4" ht="31.5" x14ac:dyDescent="0.25">
      <c r="A23" s="39"/>
      <c r="B23" s="3" t="s">
        <v>95</v>
      </c>
      <c r="C23" s="5" t="s">
        <v>5</v>
      </c>
      <c r="D23" s="40" t="s">
        <v>258</v>
      </c>
    </row>
    <row r="24" spans="1:4" ht="63" x14ac:dyDescent="0.25">
      <c r="A24" s="39"/>
      <c r="B24" s="3" t="s">
        <v>96</v>
      </c>
      <c r="C24" s="5" t="s">
        <v>5</v>
      </c>
      <c r="D24" s="28" t="s">
        <v>288</v>
      </c>
    </row>
    <row r="25" spans="1:4" x14ac:dyDescent="0.25">
      <c r="A25" s="39"/>
      <c r="B25" s="7" t="s">
        <v>97</v>
      </c>
      <c r="C25" s="5" t="s">
        <v>5</v>
      </c>
      <c r="D25" s="41" t="s">
        <v>289</v>
      </c>
    </row>
    <row r="26" spans="1:4" ht="31.5" x14ac:dyDescent="0.25">
      <c r="A26" s="39"/>
      <c r="B26" s="50" t="s">
        <v>178</v>
      </c>
      <c r="C26" s="5" t="s">
        <v>5</v>
      </c>
      <c r="D26" s="28" t="s">
        <v>274</v>
      </c>
    </row>
    <row r="27" spans="1:4" ht="31.5" x14ac:dyDescent="0.25">
      <c r="A27" s="39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42"/>
      <c r="B29" s="43" t="s">
        <v>99</v>
      </c>
      <c r="C29" s="30" t="s">
        <v>5</v>
      </c>
      <c r="D29" s="31" t="s">
        <v>287</v>
      </c>
    </row>
    <row r="30" spans="1:4" x14ac:dyDescent="0.25">
      <c r="A30" s="36">
        <v>3</v>
      </c>
      <c r="B30" s="37" t="s">
        <v>4</v>
      </c>
      <c r="C30" s="26" t="s">
        <v>5</v>
      </c>
      <c r="D30" s="20">
        <v>42814</v>
      </c>
    </row>
    <row r="31" spans="1:4" x14ac:dyDescent="0.25">
      <c r="A31" s="39"/>
      <c r="B31" s="7" t="s">
        <v>91</v>
      </c>
      <c r="C31" s="5" t="s">
        <v>5</v>
      </c>
      <c r="D31" s="28" t="s">
        <v>259</v>
      </c>
    </row>
    <row r="32" spans="1:4" ht="31.5" x14ac:dyDescent="0.25">
      <c r="A32" s="39"/>
      <c r="B32" s="7" t="s">
        <v>92</v>
      </c>
      <c r="C32" s="5" t="s">
        <v>5</v>
      </c>
      <c r="D32" s="28" t="s">
        <v>252</v>
      </c>
    </row>
    <row r="33" spans="1:4" x14ac:dyDescent="0.25">
      <c r="A33" s="39"/>
      <c r="B33" s="3" t="s">
        <v>59</v>
      </c>
      <c r="C33" s="5" t="s">
        <v>5</v>
      </c>
      <c r="D33" s="28" t="s">
        <v>260</v>
      </c>
    </row>
    <row r="34" spans="1:4" x14ac:dyDescent="0.25">
      <c r="A34" s="39"/>
      <c r="B34" s="3" t="s">
        <v>93</v>
      </c>
      <c r="C34" s="5" t="s">
        <v>13</v>
      </c>
      <c r="D34" s="28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264</v>
      </c>
    </row>
    <row r="36" spans="1:4" ht="31.5" x14ac:dyDescent="0.25">
      <c r="A36" s="39"/>
      <c r="B36" s="3" t="s">
        <v>95</v>
      </c>
      <c r="C36" s="5" t="s">
        <v>5</v>
      </c>
      <c r="D36" s="40" t="s">
        <v>258</v>
      </c>
    </row>
    <row r="37" spans="1:4" ht="63" x14ac:dyDescent="0.25">
      <c r="A37" s="39"/>
      <c r="B37" s="3" t="s">
        <v>96</v>
      </c>
      <c r="C37" s="5" t="s">
        <v>5</v>
      </c>
      <c r="D37" s="28" t="s">
        <v>290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0" t="s">
        <v>178</v>
      </c>
      <c r="C39" s="5" t="s">
        <v>5</v>
      </c>
      <c r="D39" s="28">
        <v>2.7E-2</v>
      </c>
    </row>
    <row r="40" spans="1:4" ht="31.5" x14ac:dyDescent="0.25">
      <c r="A40" s="39"/>
      <c r="B40" s="50" t="s">
        <v>179</v>
      </c>
      <c r="C40" s="5" t="s">
        <v>5</v>
      </c>
      <c r="D40" s="54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42"/>
      <c r="B42" s="43" t="s">
        <v>99</v>
      </c>
      <c r="C42" s="30" t="s">
        <v>5</v>
      </c>
      <c r="D42" s="31" t="s">
        <v>287</v>
      </c>
    </row>
    <row r="43" spans="1:4" ht="21" customHeight="1" x14ac:dyDescent="0.25">
      <c r="A43" s="36">
        <v>4</v>
      </c>
      <c r="B43" s="37" t="s">
        <v>4</v>
      </c>
      <c r="C43" s="26" t="s">
        <v>5</v>
      </c>
      <c r="D43" s="20">
        <v>42814</v>
      </c>
    </row>
    <row r="44" spans="1:4" x14ac:dyDescent="0.25">
      <c r="A44" s="39"/>
      <c r="B44" s="7" t="s">
        <v>91</v>
      </c>
      <c r="C44" s="5" t="s">
        <v>5</v>
      </c>
      <c r="D44" s="28" t="s">
        <v>261</v>
      </c>
    </row>
    <row r="45" spans="1:4" ht="31.5" x14ac:dyDescent="0.25">
      <c r="A45" s="39"/>
      <c r="B45" s="7" t="s">
        <v>92</v>
      </c>
      <c r="C45" s="5" t="s">
        <v>5</v>
      </c>
      <c r="D45" s="28" t="s">
        <v>252</v>
      </c>
    </row>
    <row r="46" spans="1:4" x14ac:dyDescent="0.25">
      <c r="A46" s="39"/>
      <c r="B46" s="3" t="s">
        <v>59</v>
      </c>
      <c r="C46" s="5" t="s">
        <v>5</v>
      </c>
      <c r="D46" s="28" t="s">
        <v>246</v>
      </c>
    </row>
    <row r="47" spans="1:4" x14ac:dyDescent="0.25">
      <c r="A47" s="39"/>
      <c r="B47" s="3" t="s">
        <v>93</v>
      </c>
      <c r="C47" s="5" t="s">
        <v>13</v>
      </c>
      <c r="D47" s="28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253</v>
      </c>
    </row>
    <row r="49" spans="1:4" ht="31.5" x14ac:dyDescent="0.25">
      <c r="A49" s="39"/>
      <c r="B49" s="3" t="s">
        <v>95</v>
      </c>
      <c r="C49" s="5" t="s">
        <v>5</v>
      </c>
      <c r="D49" s="40" t="s">
        <v>254</v>
      </c>
    </row>
    <row r="50" spans="1:4" ht="78.75" x14ac:dyDescent="0.25">
      <c r="A50" s="39"/>
      <c r="B50" s="3" t="s">
        <v>96</v>
      </c>
      <c r="C50" s="5" t="s">
        <v>5</v>
      </c>
      <c r="D50" s="28" t="s">
        <v>291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0" t="s">
        <v>178</v>
      </c>
      <c r="C52" s="5" t="s">
        <v>5</v>
      </c>
      <c r="D52" s="28">
        <v>9.31</v>
      </c>
    </row>
    <row r="53" spans="1:4" ht="31.5" x14ac:dyDescent="0.25">
      <c r="A53" s="39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42"/>
      <c r="B55" s="43" t="s">
        <v>99</v>
      </c>
      <c r="C55" s="30" t="s">
        <v>5</v>
      </c>
      <c r="D55" s="31" t="s">
        <v>287</v>
      </c>
    </row>
    <row r="56" spans="1:4" x14ac:dyDescent="0.25">
      <c r="A56" s="36">
        <v>5</v>
      </c>
      <c r="B56" s="37" t="s">
        <v>4</v>
      </c>
      <c r="C56" s="26" t="s">
        <v>5</v>
      </c>
      <c r="D56" s="20">
        <v>42814</v>
      </c>
    </row>
    <row r="57" spans="1:4" x14ac:dyDescent="0.25">
      <c r="A57" s="39"/>
      <c r="B57" s="7" t="s">
        <v>91</v>
      </c>
      <c r="C57" s="5" t="s">
        <v>5</v>
      </c>
      <c r="D57" s="28" t="s">
        <v>262</v>
      </c>
    </row>
    <row r="58" spans="1:4" ht="31.5" x14ac:dyDescent="0.25">
      <c r="A58" s="39"/>
      <c r="B58" s="7" t="s">
        <v>92</v>
      </c>
      <c r="C58" s="5" t="s">
        <v>5</v>
      </c>
      <c r="D58" s="28" t="s">
        <v>252</v>
      </c>
    </row>
    <row r="59" spans="1:4" x14ac:dyDescent="0.25">
      <c r="A59" s="39"/>
      <c r="B59" s="3" t="s">
        <v>59</v>
      </c>
      <c r="C59" s="5" t="s">
        <v>5</v>
      </c>
      <c r="D59" s="28" t="s">
        <v>263</v>
      </c>
    </row>
    <row r="60" spans="1:4" x14ac:dyDescent="0.25">
      <c r="A60" s="39"/>
      <c r="B60" s="3" t="s">
        <v>93</v>
      </c>
      <c r="C60" s="5" t="s">
        <v>13</v>
      </c>
      <c r="D60" s="28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257</v>
      </c>
    </row>
    <row r="62" spans="1:4" ht="31.5" x14ac:dyDescent="0.25">
      <c r="A62" s="39"/>
      <c r="B62" s="3" t="s">
        <v>95</v>
      </c>
      <c r="C62" s="5" t="s">
        <v>5</v>
      </c>
      <c r="D62" s="40" t="s">
        <v>254</v>
      </c>
    </row>
    <row r="63" spans="1:4" ht="63" x14ac:dyDescent="0.25">
      <c r="A63" s="39"/>
      <c r="B63" s="3" t="s">
        <v>96</v>
      </c>
      <c r="C63" s="5" t="s">
        <v>5</v>
      </c>
      <c r="D63" s="28" t="s">
        <v>292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8" t="s">
        <v>284</v>
      </c>
    </row>
    <row r="66" spans="1:4" ht="76.5" x14ac:dyDescent="0.25">
      <c r="A66" s="39"/>
      <c r="B66" s="7" t="s">
        <v>179</v>
      </c>
      <c r="C66" s="5" t="s">
        <v>5</v>
      </c>
      <c r="D66" s="54" t="s">
        <v>285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42"/>
      <c r="B68" s="43" t="s">
        <v>99</v>
      </c>
      <c r="C68" s="30" t="s">
        <v>5</v>
      </c>
      <c r="D68" s="31" t="s">
        <v>287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3" sqref="M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0" t="s">
        <v>104</v>
      </c>
      <c r="B1" s="100"/>
      <c r="C1" s="100"/>
      <c r="D1" s="100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93">
        <v>1</v>
      </c>
      <c r="B9" s="52" t="s">
        <v>184</v>
      </c>
      <c r="C9" s="26" t="s">
        <v>5</v>
      </c>
      <c r="D9" s="27" t="s">
        <v>276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8" t="s">
        <v>277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95"/>
      <c r="B13" s="43" t="s">
        <v>103</v>
      </c>
      <c r="C13" s="30" t="s">
        <v>13</v>
      </c>
      <c r="D13" s="31">
        <v>400</v>
      </c>
    </row>
    <row r="14" spans="1:4" x14ac:dyDescent="0.25">
      <c r="A14" s="93">
        <v>2</v>
      </c>
      <c r="B14" s="52" t="s">
        <v>184</v>
      </c>
      <c r="C14" s="26" t="s">
        <v>5</v>
      </c>
      <c r="D14" s="27" t="s">
        <v>279</v>
      </c>
    </row>
    <row r="15" spans="1:4" x14ac:dyDescent="0.25">
      <c r="A15" s="94"/>
      <c r="B15" s="7" t="s">
        <v>185</v>
      </c>
      <c r="C15" s="5" t="s">
        <v>5</v>
      </c>
      <c r="D15" s="28">
        <v>3812125898</v>
      </c>
    </row>
    <row r="16" spans="1:4" x14ac:dyDescent="0.25">
      <c r="A16" s="94"/>
      <c r="B16" s="7" t="s">
        <v>101</v>
      </c>
      <c r="C16" s="5" t="s">
        <v>5</v>
      </c>
      <c r="D16" s="28" t="s">
        <v>280</v>
      </c>
    </row>
    <row r="17" spans="1:4" x14ac:dyDescent="0.25">
      <c r="A17" s="94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95"/>
      <c r="B18" s="43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1" t="s">
        <v>265</v>
      </c>
      <c r="C10" s="101"/>
      <c r="D10" s="10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view="pageLayout" topLeftCell="A49" zoomScaleNormal="100" workbookViewId="0">
      <selection activeCell="D58" sqref="D58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7109375" style="1" customWidth="1"/>
    <col min="4" max="4" width="14.140625" style="1" customWidth="1"/>
    <col min="5" max="5" width="11.85546875" style="1" customWidth="1"/>
    <col min="6" max="6" width="10.85546875" style="1" customWidth="1"/>
    <col min="7" max="7" width="11.140625" style="1" customWidth="1"/>
    <col min="8" max="16384" width="9.140625" style="1"/>
  </cols>
  <sheetData>
    <row r="1" spans="1:7" ht="36.75" customHeight="1" x14ac:dyDescent="0.25">
      <c r="D1" s="102" t="s">
        <v>355</v>
      </c>
      <c r="E1" s="102"/>
      <c r="F1" s="102"/>
      <c r="G1" s="102"/>
    </row>
    <row r="2" spans="1:7" ht="36.75" customHeight="1" x14ac:dyDescent="0.3">
      <c r="B2" s="79" t="s">
        <v>340</v>
      </c>
      <c r="C2" s="80"/>
      <c r="D2" s="102"/>
      <c r="E2" s="102"/>
      <c r="F2" s="102"/>
      <c r="G2" s="102"/>
    </row>
    <row r="3" spans="1:7" ht="36.75" customHeight="1" x14ac:dyDescent="0.3">
      <c r="B3" s="81" t="s">
        <v>341</v>
      </c>
      <c r="C3" s="81"/>
      <c r="D3" s="102"/>
      <c r="E3" s="102"/>
      <c r="F3" s="102"/>
      <c r="G3" s="102"/>
    </row>
    <row r="4" spans="1:7" ht="54.75" customHeight="1" x14ac:dyDescent="0.25">
      <c r="A4" s="103" t="s">
        <v>358</v>
      </c>
      <c r="B4" s="103"/>
      <c r="C4" s="103"/>
      <c r="D4" s="103"/>
      <c r="E4" s="103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20">
        <v>43190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7">
        <v>42736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7">
        <v>43100</v>
      </c>
    </row>
    <row r="10" spans="1:7" s="6" customFormat="1" ht="30" customHeight="1" x14ac:dyDescent="0.25">
      <c r="A10" s="88" t="s">
        <v>186</v>
      </c>
      <c r="B10" s="88"/>
      <c r="C10" s="88"/>
      <c r="D10" s="88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">
        <v>47111.09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8">
        <f>D15+D16</f>
        <v>225948.24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57">
        <v>151023.84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57">
        <v>74924.399999999994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8">
        <f>D18+D21+D23</f>
        <v>210114.51</v>
      </c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5">
        <f>D19+D20</f>
        <v>210114.51</v>
      </c>
    </row>
    <row r="19" spans="1:7" s="6" customFormat="1" ht="20.25" customHeight="1" x14ac:dyDescent="0.25">
      <c r="A19" s="4"/>
      <c r="B19" s="9" t="s">
        <v>349</v>
      </c>
      <c r="C19" s="5"/>
      <c r="D19" s="56">
        <v>141984.59</v>
      </c>
    </row>
    <row r="20" spans="1:7" s="6" customFormat="1" ht="20.25" customHeight="1" x14ac:dyDescent="0.25">
      <c r="A20" s="4"/>
      <c r="B20" s="9" t="s">
        <v>350</v>
      </c>
      <c r="C20" s="5"/>
      <c r="D20" s="56">
        <v>68129.919999999998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4">
        <v>16</v>
      </c>
      <c r="B25" s="55" t="s">
        <v>117</v>
      </c>
      <c r="C25" s="56" t="s">
        <v>13</v>
      </c>
      <c r="D25" s="57">
        <f>D17</f>
        <v>210114.51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8"/>
    </row>
    <row r="27" spans="1:7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 x14ac:dyDescent="0.25">
      <c r="A28" s="4">
        <v>19</v>
      </c>
      <c r="B28" s="85" t="s">
        <v>124</v>
      </c>
      <c r="C28" s="86" t="s">
        <v>13</v>
      </c>
      <c r="D28" s="87">
        <v>62944.82</v>
      </c>
      <c r="E28" s="84"/>
    </row>
    <row r="29" spans="1:7" ht="30" customHeight="1" x14ac:dyDescent="0.25">
      <c r="A29" s="104" t="s">
        <v>293</v>
      </c>
      <c r="B29" s="104"/>
      <c r="C29" s="104"/>
      <c r="D29" s="104"/>
      <c r="E29" s="6"/>
      <c r="F29" s="6"/>
      <c r="G29" s="6"/>
    </row>
    <row r="30" spans="1:7" ht="64.5" customHeight="1" x14ac:dyDescent="0.25">
      <c r="A30" s="58">
        <v>20</v>
      </c>
      <c r="B30" s="58" t="s">
        <v>294</v>
      </c>
      <c r="C30" s="58" t="s">
        <v>295</v>
      </c>
      <c r="D30" s="58" t="s">
        <v>296</v>
      </c>
      <c r="E30" s="6"/>
      <c r="F30" s="6"/>
      <c r="G30" s="6"/>
    </row>
    <row r="31" spans="1:7" x14ac:dyDescent="0.25">
      <c r="A31" s="58"/>
      <c r="B31" s="71" t="s">
        <v>356</v>
      </c>
      <c r="C31" s="58"/>
      <c r="D31" s="59">
        <v>17781.705664367815</v>
      </c>
      <c r="E31" s="6"/>
      <c r="F31" s="6"/>
      <c r="G31" s="6"/>
    </row>
    <row r="32" spans="1:7" ht="31.5" x14ac:dyDescent="0.25">
      <c r="A32" s="59" t="s">
        <v>297</v>
      </c>
      <c r="B32" s="70" t="s">
        <v>298</v>
      </c>
      <c r="C32" s="58" t="s">
        <v>342</v>
      </c>
      <c r="D32" s="59">
        <f>12*2790.71</f>
        <v>33488.520000000004</v>
      </c>
      <c r="E32" s="77"/>
      <c r="F32" s="6"/>
      <c r="G32" s="6"/>
    </row>
    <row r="33" spans="1:7" ht="31.5" x14ac:dyDescent="0.25">
      <c r="A33" s="59" t="s">
        <v>299</v>
      </c>
      <c r="B33" s="70" t="s">
        <v>300</v>
      </c>
      <c r="C33" s="58" t="s">
        <v>343</v>
      </c>
      <c r="D33" s="59">
        <f>12*1155</f>
        <v>13860</v>
      </c>
      <c r="E33" s="77"/>
      <c r="F33" s="6"/>
      <c r="G33" s="6"/>
    </row>
    <row r="34" spans="1:7" x14ac:dyDescent="0.25">
      <c r="A34" s="59" t="s">
        <v>301</v>
      </c>
      <c r="B34" s="70" t="s">
        <v>302</v>
      </c>
      <c r="C34" s="58"/>
      <c r="D34" s="59">
        <f>5433.6/2/15*11.5</f>
        <v>2082.88</v>
      </c>
      <c r="E34" s="77"/>
      <c r="F34" s="6"/>
      <c r="G34" s="6"/>
    </row>
    <row r="35" spans="1:7" x14ac:dyDescent="0.25">
      <c r="A35" s="59" t="s">
        <v>303</v>
      </c>
      <c r="B35" s="72" t="s">
        <v>304</v>
      </c>
      <c r="C35" s="60" t="s">
        <v>269</v>
      </c>
      <c r="D35" s="59">
        <f>1172.8*0.67*12</f>
        <v>9429.3120000000017</v>
      </c>
      <c r="E35" s="77"/>
      <c r="F35" s="6"/>
      <c r="G35" s="6"/>
    </row>
    <row r="36" spans="1:7" ht="63" x14ac:dyDescent="0.25">
      <c r="A36" s="59" t="s">
        <v>305</v>
      </c>
      <c r="B36" s="72" t="s">
        <v>306</v>
      </c>
      <c r="C36" s="58" t="s">
        <v>307</v>
      </c>
      <c r="D36" s="59">
        <v>17222.3</v>
      </c>
      <c r="E36" s="77"/>
      <c r="F36" s="6"/>
      <c r="G36" s="6"/>
    </row>
    <row r="37" spans="1:7" ht="47.25" x14ac:dyDescent="0.25">
      <c r="A37" s="59" t="s">
        <v>308</v>
      </c>
      <c r="B37" s="72" t="s">
        <v>309</v>
      </c>
      <c r="C37" s="60" t="s">
        <v>249</v>
      </c>
      <c r="D37" s="59">
        <f>1172.8*0.34*12</f>
        <v>4785.0240000000003</v>
      </c>
      <c r="E37" s="59"/>
      <c r="F37" s="6"/>
      <c r="G37" s="6"/>
    </row>
    <row r="38" spans="1:7" ht="94.5" x14ac:dyDescent="0.25">
      <c r="A38" s="59" t="s">
        <v>310</v>
      </c>
      <c r="B38" s="72" t="s">
        <v>311</v>
      </c>
      <c r="C38" s="60" t="s">
        <v>249</v>
      </c>
      <c r="D38" s="61">
        <v>29758.36</v>
      </c>
      <c r="E38" s="77"/>
      <c r="F38" s="6"/>
      <c r="G38" s="6"/>
    </row>
    <row r="39" spans="1:7" ht="63" x14ac:dyDescent="0.25">
      <c r="A39" s="59" t="s">
        <v>312</v>
      </c>
      <c r="B39" s="70" t="s">
        <v>313</v>
      </c>
      <c r="C39" s="58" t="s">
        <v>344</v>
      </c>
      <c r="D39" s="59">
        <f>1700*2</f>
        <v>3400</v>
      </c>
      <c r="E39" s="78"/>
      <c r="F39" s="6"/>
      <c r="G39" s="6"/>
    </row>
    <row r="40" spans="1:7" ht="31.5" x14ac:dyDescent="0.25">
      <c r="A40" s="59" t="s">
        <v>314</v>
      </c>
      <c r="B40" s="72" t="s">
        <v>359</v>
      </c>
      <c r="C40" s="58" t="s">
        <v>345</v>
      </c>
      <c r="D40" s="59">
        <f>2796/15*12</f>
        <v>2236.8000000000002</v>
      </c>
      <c r="E40" s="77"/>
      <c r="F40" s="6"/>
      <c r="G40" s="6"/>
    </row>
    <row r="41" spans="1:7" ht="22.5" customHeight="1" x14ac:dyDescent="0.25">
      <c r="A41" s="59" t="s">
        <v>315</v>
      </c>
      <c r="B41" s="73" t="s">
        <v>316</v>
      </c>
      <c r="C41" s="60" t="s">
        <v>317</v>
      </c>
      <c r="D41" s="61">
        <v>995.31</v>
      </c>
      <c r="E41" s="77"/>
      <c r="F41" s="6"/>
      <c r="G41" s="6"/>
    </row>
    <row r="42" spans="1:7" ht="47.25" x14ac:dyDescent="0.25">
      <c r="A42" s="59" t="s">
        <v>318</v>
      </c>
      <c r="B42" s="74" t="s">
        <v>319</v>
      </c>
      <c r="C42" s="58"/>
      <c r="D42" s="59">
        <v>3299.3</v>
      </c>
      <c r="E42" s="78"/>
      <c r="F42" s="6"/>
      <c r="G42" s="6"/>
    </row>
    <row r="43" spans="1:7" ht="47.25" x14ac:dyDescent="0.25">
      <c r="A43" s="59" t="s">
        <v>320</v>
      </c>
      <c r="B43" s="74" t="s">
        <v>352</v>
      </c>
      <c r="C43" s="60" t="s">
        <v>353</v>
      </c>
      <c r="D43" s="61">
        <v>460</v>
      </c>
      <c r="E43" s="83"/>
      <c r="F43" s="6"/>
      <c r="G43" s="6"/>
    </row>
    <row r="44" spans="1:7" ht="31.5" x14ac:dyDescent="0.25">
      <c r="A44" s="59"/>
      <c r="B44" s="74" t="s">
        <v>361</v>
      </c>
      <c r="C44" s="60"/>
      <c r="D44" s="61">
        <v>495</v>
      </c>
      <c r="E44" s="83"/>
      <c r="F44" s="6"/>
      <c r="G44" s="6"/>
    </row>
    <row r="45" spans="1:7" ht="27.75" customHeight="1" x14ac:dyDescent="0.25">
      <c r="A45" s="59" t="s">
        <v>321</v>
      </c>
      <c r="B45" s="74" t="s">
        <v>322</v>
      </c>
      <c r="C45" s="60"/>
      <c r="D45" s="61">
        <v>452.3</v>
      </c>
      <c r="E45" s="83"/>
      <c r="F45" s="6"/>
      <c r="G45" s="6"/>
    </row>
    <row r="46" spans="1:7" ht="27" customHeight="1" x14ac:dyDescent="0.25">
      <c r="A46" s="59" t="s">
        <v>323</v>
      </c>
      <c r="B46" s="72" t="s">
        <v>324</v>
      </c>
      <c r="C46" s="60" t="s">
        <v>369</v>
      </c>
      <c r="D46" s="61">
        <f>1390*2</f>
        <v>2780</v>
      </c>
      <c r="E46" s="77"/>
      <c r="F46" s="6"/>
      <c r="G46" s="6"/>
    </row>
    <row r="47" spans="1:7" ht="47.25" x14ac:dyDescent="0.25">
      <c r="A47" s="59" t="s">
        <v>325</v>
      </c>
      <c r="B47" s="72" t="s">
        <v>346</v>
      </c>
      <c r="C47" s="60"/>
      <c r="D47" s="61">
        <v>3523</v>
      </c>
      <c r="E47" s="78"/>
      <c r="F47" s="6"/>
      <c r="G47" s="6"/>
    </row>
    <row r="48" spans="1:7" ht="47.25" x14ac:dyDescent="0.25">
      <c r="A48" s="59" t="s">
        <v>326</v>
      </c>
      <c r="B48" s="70" t="s">
        <v>347</v>
      </c>
      <c r="C48" s="60" t="s">
        <v>348</v>
      </c>
      <c r="D48" s="59">
        <f>350*12</f>
        <v>4200</v>
      </c>
      <c r="E48" s="77"/>
      <c r="F48" s="6"/>
      <c r="G48" s="6"/>
    </row>
    <row r="49" spans="1:7" ht="33.75" customHeight="1" x14ac:dyDescent="0.25">
      <c r="A49" s="59" t="s">
        <v>328</v>
      </c>
      <c r="B49" s="72" t="s">
        <v>360</v>
      </c>
      <c r="C49" s="60"/>
      <c r="D49" s="61">
        <f>31250/5/2</f>
        <v>3125</v>
      </c>
      <c r="E49" s="6"/>
      <c r="F49" s="6"/>
      <c r="G49" s="6"/>
    </row>
    <row r="50" spans="1:7" ht="30" customHeight="1" x14ac:dyDescent="0.25">
      <c r="A50" s="59" t="s">
        <v>329</v>
      </c>
      <c r="B50" s="70" t="s">
        <v>362</v>
      </c>
      <c r="C50" s="60"/>
      <c r="D50" s="116">
        <v>658</v>
      </c>
      <c r="E50" s="6"/>
      <c r="F50" s="6"/>
      <c r="G50" s="6"/>
    </row>
    <row r="51" spans="1:7" ht="39" customHeight="1" x14ac:dyDescent="0.25">
      <c r="A51" s="59" t="s">
        <v>351</v>
      </c>
      <c r="B51" s="72" t="s">
        <v>363</v>
      </c>
      <c r="C51" s="60" t="s">
        <v>273</v>
      </c>
      <c r="D51" s="61">
        <v>495</v>
      </c>
      <c r="E51" s="6"/>
      <c r="F51" s="6"/>
      <c r="G51" s="6"/>
    </row>
    <row r="52" spans="1:7" ht="31.5" customHeight="1" x14ac:dyDescent="0.25">
      <c r="A52" s="59" t="s">
        <v>330</v>
      </c>
      <c r="B52" s="70" t="s">
        <v>364</v>
      </c>
      <c r="C52" s="60"/>
      <c r="D52" s="61">
        <v>7880</v>
      </c>
      <c r="E52" s="6"/>
      <c r="F52" s="6"/>
      <c r="G52" s="6"/>
    </row>
    <row r="53" spans="1:7" ht="36.75" customHeight="1" x14ac:dyDescent="0.25">
      <c r="A53" s="59" t="s">
        <v>331</v>
      </c>
      <c r="B53" s="70" t="s">
        <v>365</v>
      </c>
      <c r="C53" s="60" t="s">
        <v>366</v>
      </c>
      <c r="D53" s="61">
        <f>55.5*385</f>
        <v>21367.5</v>
      </c>
      <c r="E53" s="6"/>
      <c r="F53" s="6"/>
      <c r="G53" s="6"/>
    </row>
    <row r="54" spans="1:7" ht="33.75" customHeight="1" x14ac:dyDescent="0.25">
      <c r="A54" s="59" t="s">
        <v>332</v>
      </c>
      <c r="B54" s="70" t="s">
        <v>367</v>
      </c>
      <c r="C54" s="58"/>
      <c r="D54" s="59">
        <v>1210</v>
      </c>
      <c r="E54" s="6"/>
      <c r="F54" s="6"/>
      <c r="G54" s="6"/>
    </row>
    <row r="55" spans="1:7" ht="32.25" customHeight="1" x14ac:dyDescent="0.25">
      <c r="A55" s="59" t="s">
        <v>333</v>
      </c>
      <c r="B55" s="70" t="s">
        <v>368</v>
      </c>
      <c r="C55" s="60"/>
      <c r="D55" s="116">
        <f>2750/2</f>
        <v>1375</v>
      </c>
      <c r="E55" s="6"/>
      <c r="F55" s="6"/>
      <c r="G55" s="6"/>
    </row>
    <row r="56" spans="1:7" ht="32.25" customHeight="1" x14ac:dyDescent="0.25">
      <c r="A56" s="59" t="s">
        <v>334</v>
      </c>
      <c r="B56" s="75" t="s">
        <v>327</v>
      </c>
      <c r="C56" s="62">
        <v>0.1</v>
      </c>
      <c r="D56" s="61">
        <f>0.1*SUM(D31:D55)</f>
        <v>18636.03116643678</v>
      </c>
      <c r="E56" s="6"/>
      <c r="F56" s="6"/>
      <c r="G56" s="6"/>
    </row>
    <row r="57" spans="1:7" ht="33.75" customHeight="1" x14ac:dyDescent="0.25">
      <c r="A57" s="59" t="s">
        <v>335</v>
      </c>
      <c r="B57" s="76" t="s">
        <v>337</v>
      </c>
      <c r="C57" s="63"/>
      <c r="D57" s="64">
        <f>SUM(D31:D56)</f>
        <v>204996.34283080458</v>
      </c>
      <c r="E57" s="82"/>
      <c r="F57" s="6"/>
      <c r="G57" s="6"/>
    </row>
    <row r="58" spans="1:7" ht="39.75" customHeight="1" x14ac:dyDescent="0.25">
      <c r="A58" s="59" t="s">
        <v>336</v>
      </c>
      <c r="B58" s="76" t="s">
        <v>357</v>
      </c>
      <c r="C58" s="63"/>
      <c r="D58" s="64">
        <f>D25+D31-D57</f>
        <v>22899.872833563248</v>
      </c>
      <c r="E58" s="6"/>
      <c r="F58" s="6"/>
      <c r="G58" s="6"/>
    </row>
    <row r="59" spans="1:7" ht="28.5" customHeight="1" x14ac:dyDescent="0.25">
      <c r="A59" s="105" t="s">
        <v>190</v>
      </c>
      <c r="B59" s="105"/>
      <c r="C59" s="105"/>
      <c r="D59" s="105"/>
    </row>
    <row r="60" spans="1:7" x14ac:dyDescent="0.25">
      <c r="A60" s="23">
        <v>21</v>
      </c>
      <c r="B60" s="65" t="s">
        <v>191</v>
      </c>
      <c r="C60" s="23" t="s">
        <v>6</v>
      </c>
      <c r="D60" s="58">
        <v>0</v>
      </c>
    </row>
    <row r="61" spans="1:7" x14ac:dyDescent="0.25">
      <c r="A61" s="23">
        <v>22</v>
      </c>
      <c r="B61" s="65" t="s">
        <v>192</v>
      </c>
      <c r="C61" s="23" t="s">
        <v>6</v>
      </c>
      <c r="D61" s="58">
        <v>0</v>
      </c>
    </row>
    <row r="62" spans="1:7" ht="31.5" x14ac:dyDescent="0.25">
      <c r="A62" s="23">
        <v>23</v>
      </c>
      <c r="B62" s="65" t="s">
        <v>193</v>
      </c>
      <c r="C62" s="23" t="s">
        <v>6</v>
      </c>
      <c r="D62" s="58">
        <v>0</v>
      </c>
    </row>
    <row r="63" spans="1:7" x14ac:dyDescent="0.25">
      <c r="A63" s="23">
        <v>24</v>
      </c>
      <c r="B63" s="65" t="s">
        <v>194</v>
      </c>
      <c r="C63" s="23" t="s">
        <v>13</v>
      </c>
      <c r="D63" s="58">
        <v>0</v>
      </c>
    </row>
    <row r="64" spans="1:7" ht="15.75" customHeight="1" x14ac:dyDescent="0.25">
      <c r="A64" s="106" t="s">
        <v>119</v>
      </c>
      <c r="B64" s="106"/>
      <c r="C64" s="106"/>
      <c r="D64" s="106"/>
    </row>
    <row r="65" spans="1:7" ht="31.5" x14ac:dyDescent="0.25">
      <c r="A65" s="23">
        <v>25</v>
      </c>
      <c r="B65" s="66" t="s">
        <v>120</v>
      </c>
      <c r="C65" s="23" t="s">
        <v>13</v>
      </c>
      <c r="D65" s="59"/>
    </row>
    <row r="66" spans="1:7" x14ac:dyDescent="0.25">
      <c r="A66" s="23">
        <v>26</v>
      </c>
      <c r="B66" s="65" t="s">
        <v>125</v>
      </c>
      <c r="C66" s="23" t="s">
        <v>13</v>
      </c>
      <c r="D66" s="59">
        <v>0</v>
      </c>
    </row>
    <row r="67" spans="1:7" x14ac:dyDescent="0.25">
      <c r="A67" s="23">
        <v>27</v>
      </c>
      <c r="B67" s="65" t="s">
        <v>126</v>
      </c>
      <c r="C67" s="23" t="s">
        <v>13</v>
      </c>
      <c r="D67" s="59">
        <v>60537.440000000002</v>
      </c>
    </row>
    <row r="68" spans="1:7" ht="31.5" x14ac:dyDescent="0.25">
      <c r="A68" s="23">
        <v>28</v>
      </c>
      <c r="B68" s="66" t="s">
        <v>121</v>
      </c>
      <c r="C68" s="23" t="s">
        <v>13</v>
      </c>
      <c r="D68" s="59"/>
    </row>
    <row r="69" spans="1:7" x14ac:dyDescent="0.25">
      <c r="A69" s="23">
        <v>29</v>
      </c>
      <c r="B69" s="65" t="s">
        <v>125</v>
      </c>
      <c r="C69" s="23" t="s">
        <v>13</v>
      </c>
      <c r="D69" s="59">
        <v>0</v>
      </c>
    </row>
    <row r="70" spans="1:7" x14ac:dyDescent="0.25">
      <c r="A70" s="23">
        <v>30</v>
      </c>
      <c r="B70" s="65" t="s">
        <v>126</v>
      </c>
      <c r="C70" s="23" t="s">
        <v>13</v>
      </c>
      <c r="D70" s="59">
        <v>99123.839999999997</v>
      </c>
    </row>
    <row r="71" spans="1:7" ht="37.5" customHeight="1" x14ac:dyDescent="0.25">
      <c r="A71" s="106" t="s">
        <v>195</v>
      </c>
      <c r="B71" s="106"/>
      <c r="C71" s="106"/>
      <c r="D71" s="106"/>
    </row>
    <row r="72" spans="1:7" ht="47.25" x14ac:dyDescent="0.25">
      <c r="A72" s="107">
        <v>31</v>
      </c>
      <c r="B72" s="66" t="s">
        <v>91</v>
      </c>
      <c r="C72" s="23" t="s">
        <v>5</v>
      </c>
      <c r="D72" s="58" t="s">
        <v>261</v>
      </c>
      <c r="E72" s="8" t="s">
        <v>251</v>
      </c>
      <c r="F72" s="8" t="s">
        <v>256</v>
      </c>
      <c r="G72" s="8" t="s">
        <v>259</v>
      </c>
    </row>
    <row r="73" spans="1:7" x14ac:dyDescent="0.25">
      <c r="A73" s="108"/>
      <c r="B73" s="66" t="s">
        <v>59</v>
      </c>
      <c r="C73" s="23" t="s">
        <v>5</v>
      </c>
      <c r="D73" s="58" t="s">
        <v>246</v>
      </c>
      <c r="E73" s="8" t="s">
        <v>246</v>
      </c>
      <c r="F73" s="8" t="s">
        <v>246</v>
      </c>
      <c r="G73" s="8" t="s">
        <v>260</v>
      </c>
    </row>
    <row r="74" spans="1:7" x14ac:dyDescent="0.25">
      <c r="A74" s="108"/>
      <c r="B74" s="66" t="s">
        <v>122</v>
      </c>
      <c r="C74" s="23" t="s">
        <v>98</v>
      </c>
      <c r="D74" s="58">
        <f>3056.221+1674.16</f>
        <v>4730.3810000000003</v>
      </c>
      <c r="E74" s="8">
        <v>3056.221</v>
      </c>
      <c r="F74" s="8">
        <v>1320.27</v>
      </c>
      <c r="G74" s="8">
        <v>380.64</v>
      </c>
    </row>
    <row r="75" spans="1:7" x14ac:dyDescent="0.25">
      <c r="A75" s="108"/>
      <c r="B75" s="66" t="s">
        <v>196</v>
      </c>
      <c r="C75" s="23" t="s">
        <v>13</v>
      </c>
      <c r="D75" s="67">
        <f>34885.87+19105.46</f>
        <v>53991.33</v>
      </c>
      <c r="E75" s="53">
        <v>32574.09</v>
      </c>
      <c r="F75" s="53">
        <f>19686.27+76013.36</f>
        <v>95699.63</v>
      </c>
      <c r="G75" s="53">
        <v>398656.31</v>
      </c>
    </row>
    <row r="76" spans="1:7" x14ac:dyDescent="0.25">
      <c r="A76" s="108"/>
      <c r="B76" s="65" t="s">
        <v>197</v>
      </c>
      <c r="C76" s="23" t="s">
        <v>13</v>
      </c>
      <c r="D76" s="68">
        <f>31420.7+16887.6</f>
        <v>48308.3</v>
      </c>
      <c r="E76" s="69">
        <v>29377.91</v>
      </c>
      <c r="F76" s="69">
        <f>16687.33+64550.25</f>
        <v>81237.58</v>
      </c>
      <c r="G76" s="69">
        <v>350668.9</v>
      </c>
    </row>
    <row r="77" spans="1:7" x14ac:dyDescent="0.25">
      <c r="A77" s="108"/>
      <c r="B77" s="65" t="s">
        <v>198</v>
      </c>
      <c r="C77" s="23" t="s">
        <v>13</v>
      </c>
      <c r="D77" s="68">
        <f>D75-D76</f>
        <v>5683.0299999999988</v>
      </c>
      <c r="E77" s="69">
        <f>E75-E76</f>
        <v>3196.1800000000003</v>
      </c>
      <c r="F77" s="69">
        <f t="shared" ref="F77" si="0">F75-F76</f>
        <v>14462.050000000003</v>
      </c>
      <c r="G77" s="69">
        <f>G75-G76</f>
        <v>47987.409999999974</v>
      </c>
    </row>
    <row r="78" spans="1:7" ht="31.5" customHeight="1" x14ac:dyDescent="0.25">
      <c r="A78" s="108"/>
      <c r="B78" s="65" t="s">
        <v>201</v>
      </c>
      <c r="C78" s="113" t="s">
        <v>354</v>
      </c>
      <c r="D78" s="114"/>
      <c r="E78" s="114"/>
      <c r="F78" s="114"/>
      <c r="G78" s="115"/>
    </row>
    <row r="79" spans="1:7" ht="31.5" customHeight="1" x14ac:dyDescent="0.25">
      <c r="A79" s="108"/>
      <c r="B79" s="65" t="s">
        <v>200</v>
      </c>
      <c r="C79" s="113" t="s">
        <v>354</v>
      </c>
      <c r="D79" s="114"/>
      <c r="E79" s="114"/>
      <c r="F79" s="114"/>
      <c r="G79" s="115"/>
    </row>
    <row r="80" spans="1:7" ht="31.5" x14ac:dyDescent="0.25">
      <c r="A80" s="108"/>
      <c r="B80" s="65" t="s">
        <v>199</v>
      </c>
      <c r="C80" s="113" t="s">
        <v>354</v>
      </c>
      <c r="D80" s="114"/>
      <c r="E80" s="114"/>
      <c r="F80" s="114"/>
      <c r="G80" s="115"/>
    </row>
    <row r="81" spans="1:7" ht="47.25" x14ac:dyDescent="0.25">
      <c r="A81" s="109"/>
      <c r="B81" s="66" t="s">
        <v>202</v>
      </c>
      <c r="C81" s="23" t="s">
        <v>13</v>
      </c>
      <c r="D81" s="67">
        <v>0</v>
      </c>
      <c r="E81" s="8">
        <v>0</v>
      </c>
      <c r="F81" s="8">
        <v>0</v>
      </c>
      <c r="G81" s="8">
        <v>0</v>
      </c>
    </row>
    <row r="82" spans="1:7" ht="27.75" customHeight="1" x14ac:dyDescent="0.25">
      <c r="A82" s="110" t="s">
        <v>203</v>
      </c>
      <c r="B82" s="111"/>
      <c r="C82" s="111"/>
      <c r="D82" s="112"/>
    </row>
    <row r="83" spans="1:7" x14ac:dyDescent="0.25">
      <c r="A83" s="23">
        <v>32</v>
      </c>
      <c r="B83" s="65" t="s">
        <v>191</v>
      </c>
      <c r="C83" s="23" t="s">
        <v>6</v>
      </c>
      <c r="D83" s="68">
        <v>0</v>
      </c>
    </row>
    <row r="84" spans="1:7" x14ac:dyDescent="0.25">
      <c r="A84" s="23">
        <v>33</v>
      </c>
      <c r="B84" s="65" t="s">
        <v>192</v>
      </c>
      <c r="C84" s="23" t="s">
        <v>6</v>
      </c>
      <c r="D84" s="58">
        <v>0</v>
      </c>
    </row>
    <row r="85" spans="1:7" ht="31.5" x14ac:dyDescent="0.25">
      <c r="A85" s="23">
        <v>34</v>
      </c>
      <c r="B85" s="65" t="s">
        <v>193</v>
      </c>
      <c r="C85" s="23" t="s">
        <v>6</v>
      </c>
      <c r="D85" s="22">
        <v>0</v>
      </c>
    </row>
    <row r="86" spans="1:7" x14ac:dyDescent="0.25">
      <c r="A86" s="23">
        <v>35</v>
      </c>
      <c r="B86" s="65" t="s">
        <v>194</v>
      </c>
      <c r="C86" s="23" t="s">
        <v>13</v>
      </c>
      <c r="D86" s="58">
        <v>0</v>
      </c>
    </row>
    <row r="87" spans="1:7" ht="27.75" customHeight="1" x14ac:dyDescent="0.25">
      <c r="A87" s="110" t="s">
        <v>204</v>
      </c>
      <c r="B87" s="111"/>
      <c r="C87" s="111"/>
      <c r="D87" s="112"/>
    </row>
    <row r="88" spans="1:7" ht="31.5" x14ac:dyDescent="0.25">
      <c r="A88" s="23">
        <v>36</v>
      </c>
      <c r="B88" s="65" t="s">
        <v>205</v>
      </c>
      <c r="C88" s="23" t="s">
        <v>6</v>
      </c>
      <c r="D88" s="58">
        <v>0</v>
      </c>
    </row>
    <row r="89" spans="1:7" x14ac:dyDescent="0.25">
      <c r="A89" s="23">
        <v>37</v>
      </c>
      <c r="B89" s="65" t="s">
        <v>206</v>
      </c>
      <c r="C89" s="23" t="s">
        <v>6</v>
      </c>
      <c r="D89" s="58">
        <v>0</v>
      </c>
    </row>
    <row r="90" spans="1:7" ht="31.5" x14ac:dyDescent="0.25">
      <c r="A90" s="23">
        <v>38</v>
      </c>
      <c r="B90" s="65" t="s">
        <v>207</v>
      </c>
      <c r="C90" s="23" t="s">
        <v>13</v>
      </c>
      <c r="D90" s="22">
        <v>0</v>
      </c>
    </row>
    <row r="91" spans="1:7" x14ac:dyDescent="0.25">
      <c r="B91" s="1"/>
    </row>
    <row r="92" spans="1:7" x14ac:dyDescent="0.25">
      <c r="B92" s="1" t="s">
        <v>338</v>
      </c>
      <c r="D92" s="1" t="s">
        <v>339</v>
      </c>
    </row>
  </sheetData>
  <mergeCells count="13">
    <mergeCell ref="A64:D64"/>
    <mergeCell ref="A71:D71"/>
    <mergeCell ref="A72:A81"/>
    <mergeCell ref="A82:D82"/>
    <mergeCell ref="A87:D87"/>
    <mergeCell ref="C78:G78"/>
    <mergeCell ref="C79:G79"/>
    <mergeCell ref="C80:G80"/>
    <mergeCell ref="D1:G3"/>
    <mergeCell ref="A4:E4"/>
    <mergeCell ref="A10:D10"/>
    <mergeCell ref="A29:D29"/>
    <mergeCell ref="A59:D59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2018-03-29T06:18:01Z</dcterms:modified>
</cp:coreProperties>
</file>