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7" i="12" l="1"/>
  <c r="D45" i="12"/>
  <c r="D43" i="12"/>
  <c r="D38" i="12"/>
  <c r="D39" i="12"/>
  <c r="D34" i="12"/>
  <c r="D33" i="12"/>
  <c r="D79" i="12" l="1"/>
  <c r="D78" i="12"/>
  <c r="F79" i="12"/>
  <c r="F78" i="12"/>
  <c r="D37" i="12" l="1"/>
  <c r="D36" i="12"/>
  <c r="D23" i="12"/>
  <c r="G80" i="12" l="1"/>
  <c r="E80" i="12"/>
  <c r="D77" i="12"/>
  <c r="D59" i="12"/>
  <c r="D60" i="12" s="1"/>
  <c r="D61" i="12" s="1"/>
  <c r="D51" i="12"/>
  <c r="D52" i="12" s="1"/>
  <c r="D53" i="12" s="1"/>
  <c r="D18" i="12"/>
  <c r="D17" i="12" s="1"/>
  <c r="D25" i="12" s="1"/>
  <c r="D14" i="12"/>
  <c r="D28" i="12" l="1"/>
  <c r="F80" i="12"/>
  <c r="D80" i="12"/>
  <c r="D54" i="12"/>
  <c r="D28" i="5" l="1"/>
</calcChain>
</file>

<file path=xl/sharedStrings.xml><?xml version="1.0" encoding="utf-8"?>
<sst xmlns="http://schemas.openxmlformats.org/spreadsheetml/2006/main" count="1002" uniqueCount="384">
  <si>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</si>
  <si>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</si>
  <si>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</si>
  <si>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</si>
  <si>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</si>
  <si>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</si>
  <si>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</si>
  <si>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</si>
  <si>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</si>
  <si>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</si>
  <si>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</si>
  <si>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</si>
  <si>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</si>
  <si>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</si>
  <si>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</si>
  <si>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</si>
  <si>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</si>
  <si>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</si>
  <si>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</si>
  <si>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</si>
  <si>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</si>
  <si>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</si>
  <si>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</si>
  <si>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</si>
  <si>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</si>
  <si>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</si>
  <si>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</si>
  <si>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</si>
  <si>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</si>
  <si>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</si>
  <si>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</si>
  <si>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</si>
  <si>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</si>
  <si>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</si>
  <si>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</si>
  <si>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</si>
  <si>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</si>
  <si>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</si>
  <si>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</si>
  <si>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</si>
  <si>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</si>
  <si>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</si>
  <si>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</si>
  <si>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</si>
  <si>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</si>
  <si>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</si>
  <si>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</si>
  <si>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</si>
  <si>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</si>
  <si>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</si>
  <si>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</si>
  <si>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</si>
  <si>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</si>
  <si>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</si>
  <si>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</si>
  <si>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</si>
  <si>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</si>
  <si>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</si>
  <si>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</si>
  <si>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</si>
  <si>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</si>
  <si>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</si>
  <si>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</si>
  <si>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</si>
  <si>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</si>
  <si>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</si>
  <si>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</si>
  <si>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</si>
  <si>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</si>
  <si>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</si>
  <si>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</si>
  <si>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</si>
  <si>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</si>
  <si>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</si>
  <si>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</si>
  <si>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</si>
  <si>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</si>
  <si>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</si>
  <si>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</si>
  <si>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</si>
  <si>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</si>
  <si>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</si>
  <si>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</si>
  <si>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</si>
  <si>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</si>
  <si>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</si>
  <si>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</si>
  <si>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</si>
  <si>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</si>
  <si>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</si>
  <si>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</si>
  <si>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</si>
  <si>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</si>
  <si>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</si>
  <si>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</si>
  <si>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</si>
  <si>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</si>
  <si>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</si>
  <si>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</si>
  <si>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</si>
  <si>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</si>
  <si>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</si>
  <si>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</si>
  <si>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</si>
  <si>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</si>
  <si>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</si>
  <si>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</si>
  <si>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</si>
  <si>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</si>
  <si>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</si>
  <si>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</si>
  <si>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</si>
  <si>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</si>
  <si>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</si>
  <si>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</si>
  <si>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</si>
  <si>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</si>
  <si>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</si>
  <si>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</si>
  <si>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</si>
  <si>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</si>
  <si>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</si>
  <si>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</si>
  <si>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</si>
  <si>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</si>
  <si>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</si>
  <si>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</si>
  <si>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</si>
  <si>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</si>
  <si>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</si>
  <si>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</si>
  <si>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</si>
  <si>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</si>
  <si>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</si>
  <si>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</si>
  <si>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</si>
  <si>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</si>
  <si>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</si>
  <si>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</si>
  <si>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</si>
  <si>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</si>
  <si>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</si>
  <si>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</si>
  <si>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</si>
  <si>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</si>
  <si>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</si>
  <si>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</si>
  <si>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</si>
  <si>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</si>
  <si>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</si>
  <si>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</si>
  <si>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</si>
  <si>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</si>
  <si>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</si>
  <si>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</si>
  <si>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</si>
  <si>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</si>
  <si>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</si>
  <si>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</si>
  <si>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</si>
  <si>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</si>
  <si>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</si>
  <si>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</si>
  <si>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</si>
  <si>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</si>
  <si>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</si>
  <si>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</si>
  <si>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</si>
  <si>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</si>
  <si>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</si>
  <si>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</si>
  <si>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</si>
  <si>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</si>
  <si>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</si>
  <si>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</si>
  <si>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</si>
  <si>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</si>
  <si>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</si>
  <si>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</si>
  <si>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</si>
  <si>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</si>
  <si>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</si>
  <si>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</si>
  <si>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</si>
  <si>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</si>
  <si>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</si>
  <si>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</si>
  <si>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</si>
  <si>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</si>
  <si>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</si>
  <si>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</si>
  <si>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</si>
  <si>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</si>
  <si>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</si>
  <si>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</si>
  <si>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</si>
  <si>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</si>
  <si>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</si>
  <si>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</si>
  <si>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</si>
  <si>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</si>
  <si>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</si>
  <si>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</si>
  <si>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</si>
  <si>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</si>
  <si>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</si>
  <si>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</si>
  <si>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</si>
  <si>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</si>
  <si>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</si>
  <si>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</si>
  <si>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</si>
  <si>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</si>
  <si>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</si>
  <si>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</si>
  <si>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</si>
  <si>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</si>
  <si>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</si>
  <si>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</si>
  <si>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</si>
  <si>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</si>
  <si>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</si>
  <si>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</si>
  <si>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</si>
  <si>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</si>
  <si>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</si>
  <si>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</si>
  <si>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</si>
  <si>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</si>
  <si>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</si>
  <si>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</si>
  <si>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</si>
  <si>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</si>
  <si>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</si>
  <si>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</si>
  <si>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</si>
  <si>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</si>
  <si>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</si>
  <si>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</si>
  <si>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</si>
  <si>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</si>
  <si>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</si>
  <si>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</si>
  <si>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</si>
  <si>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</si>
  <si>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</si>
  <si>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</si>
  <si>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</si>
  <si>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</si>
  <si>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</si>
  <si>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</si>
  <si>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</si>
  <si>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</si>
  <si>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</si>
  <si>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</si>
  <si>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</si>
  <si>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</si>
  <si>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</si>
  <si>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</si>
  <si>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</si>
  <si>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</si>
  <si>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</si>
  <si>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</si>
  <si>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</si>
  <si>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</si>
  <si>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</si>
  <si>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</si>
  <si>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</si>
  <si>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</si>
  <si>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</si>
  <si>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</si>
  <si>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</si>
  <si>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</si>
  <si>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</si>
  <si>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</si>
  <si>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</si>
  <si>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</si>
  <si>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</si>
  <si>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</si>
  <si>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</si>
  <si>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</si>
  <si>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</si>
  <si>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</si>
  <si>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</si>
  <si>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</si>
  <si>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</si>
  <si>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135-014с-5м</t>
  </si>
  <si>
    <t>Железобетонный свайный</t>
  </si>
  <si>
    <t>скатная</t>
  </si>
  <si>
    <t>профилированная</t>
  </si>
  <si>
    <t>Протокол общего собрания собственников от 15.07.2012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</si>
  <si>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</si>
  <si>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</si>
  <si>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118 (благоустроенный)</t>
  </si>
  <si>
    <t>235.3</t>
  </si>
  <si>
    <t>38:36:000030:966:431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</si>
  <si>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</si>
  <si>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</si>
  <si>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</si>
  <si>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</si>
  <si>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</si>
  <si>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</si>
  <si>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</si>
  <si>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генеральный директор       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</si>
  <si>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</si>
  <si>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</si>
  <si>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</si>
  <si>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</si>
  <si>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</si>
  <si>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</si>
  <si>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</si>
  <si>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</si>
  <si>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</si>
  <si>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</si>
  <si>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</si>
  <si>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</si>
  <si>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</si>
  <si>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</si>
  <si>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</si>
  <si>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</si>
  <si>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</si>
  <si>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</si>
  <si>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</si>
  <si>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</si>
  <si>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</si>
  <si>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</si>
  <si>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</si>
  <si>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</si>
  <si>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</si>
  <si>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2 раза (перед и после отопительного периода)</t>
  </si>
  <si>
    <t xml:space="preserve"> 20.9</t>
  </si>
  <si>
    <t>Скашивание травы</t>
  </si>
  <si>
    <t>июль, сентябрь</t>
  </si>
  <si>
    <t xml:space="preserve"> 20.10</t>
  </si>
  <si>
    <t xml:space="preserve">Прочие расходы (договора управления,канцтовары и т. д.), </t>
  </si>
  <si>
    <t xml:space="preserve"> 20.11</t>
  </si>
  <si>
    <t xml:space="preserve"> 20.12</t>
  </si>
  <si>
    <t>Посыпка пешеходных дорожек отсевом</t>
  </si>
  <si>
    <t xml:space="preserve"> 20.13</t>
  </si>
  <si>
    <t>Генеральная уборка подъезда (апрель, сентябрь)</t>
  </si>
  <si>
    <t xml:space="preserve"> 20.14</t>
  </si>
  <si>
    <t>Подготовка и сдача теплового пункта к отопительному периоду</t>
  </si>
  <si>
    <t xml:space="preserve"> 20.15</t>
  </si>
  <si>
    <t xml:space="preserve">Доставка, разгрузка песка для детской площадки </t>
  </si>
  <si>
    <t xml:space="preserve"> 20.16</t>
  </si>
  <si>
    <t xml:space="preserve"> 20.17</t>
  </si>
  <si>
    <t>Биллинг прибора учета тепловой энергии</t>
  </si>
  <si>
    <t>350 руб. в месяц</t>
  </si>
  <si>
    <t xml:space="preserve"> 20.18</t>
  </si>
  <si>
    <t>Вознаграждение управляющей компании</t>
  </si>
  <si>
    <t>Сумма расходов по статье содержание.</t>
  </si>
  <si>
    <t xml:space="preserve"> 20.22</t>
  </si>
  <si>
    <t>Текущий ремонт</t>
  </si>
  <si>
    <t xml:space="preserve"> 20.23</t>
  </si>
  <si>
    <t xml:space="preserve"> 20.25</t>
  </si>
  <si>
    <t xml:space="preserve"> 20.27</t>
  </si>
  <si>
    <t xml:space="preserve"> 20.28</t>
  </si>
  <si>
    <t xml:space="preserve"> 20.29</t>
  </si>
  <si>
    <t>Сумма расходов по статье текущий ремонт</t>
  </si>
  <si>
    <t xml:space="preserve"> 20.31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</si>
  <si>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</si>
  <si>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</si>
  <si>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118</t>
  </si>
  <si>
    <t>4242,62 руб./мес</t>
  </si>
  <si>
    <t xml:space="preserve"> 20.24</t>
  </si>
  <si>
    <t xml:space="preserve"> 20.26</t>
  </si>
  <si>
    <t xml:space="preserve"> 20.32</t>
  </si>
  <si>
    <t xml:space="preserve"> 20.33</t>
  </si>
  <si>
    <t>Промывка системы отопления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</si>
  <si>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</si>
  <si>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</si>
  <si>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</si>
  <si>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>Остаток средств на конец периода  по статье текущий ремонт с учетом остатков 2015 г.</t>
  </si>
  <si>
    <t>1310,76 руб. в месяц</t>
  </si>
  <si>
    <t>Уборка снега с подъездных козырьков с вывозом снега</t>
  </si>
  <si>
    <t>1190 руб 1 раз</t>
  </si>
  <si>
    <t xml:space="preserve">Замена люминесцентного светильника в тамбуре кв. 1-2  </t>
  </si>
  <si>
    <t xml:space="preserve">Установка светодиодных светильников с фото акустическими датчиками </t>
  </si>
  <si>
    <t>13 шт.</t>
  </si>
  <si>
    <t>Ремонт мусорных баков</t>
  </si>
  <si>
    <t>2 шт</t>
  </si>
  <si>
    <t xml:space="preserve">Подключение светильника напрямую без выключателя около колясочной </t>
  </si>
  <si>
    <t>Установка алюминиевой двери пв подъезд</t>
  </si>
  <si>
    <t>Учёт оплат поставщикам коммунальных ресурсов в разрезе многоквартирных домов и коммунальных услуг не ведётся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</si>
</sst>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G11" sqref="G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9" t="s">
        <v>132</v>
      </c>
      <c r="B1" s="99"/>
      <c r="C1" s="99"/>
      <c r="D1" s="99"/>
    </row>
    <row r="2" spans="1:4" s="14" customFormat="1" x14ac:dyDescent="0.25"/>
    <row r="3" spans="1:4" s="14" customFormat="1" x14ac:dyDescent="0.25">
      <c r="A3" s="100" t="s">
        <v>14</v>
      </c>
      <c r="B3" s="100"/>
      <c r="C3" s="100"/>
      <c r="D3" s="10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8" t="s">
        <v>15</v>
      </c>
      <c r="B7" s="98"/>
      <c r="C7" s="98"/>
      <c r="D7" s="9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8" t="s">
        <v>39</v>
      </c>
      <c r="B10" s="98"/>
      <c r="C10" s="98"/>
      <c r="D10" s="9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8" t="s">
        <v>19</v>
      </c>
      <c r="B12" s="98"/>
      <c r="C12" s="98"/>
      <c r="D12" s="98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286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2062.9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1908.9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 t="s">
        <v>294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154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8" t="s">
        <v>30</v>
      </c>
      <c r="B37" s="98"/>
      <c r="C37" s="98"/>
      <c r="D37" s="9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1" t="s">
        <v>83</v>
      </c>
      <c r="B1" s="101"/>
      <c r="C1" s="101"/>
      <c r="D1" s="10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8" t="s">
        <v>41</v>
      </c>
      <c r="B5" s="98"/>
      <c r="C5" s="98"/>
      <c r="D5" s="98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287</v>
      </c>
    </row>
    <row r="7" spans="1:4" s="6" customFormat="1" ht="20.100000000000001" customHeight="1" x14ac:dyDescent="0.25">
      <c r="A7" s="98" t="s">
        <v>173</v>
      </c>
      <c r="B7" s="98"/>
      <c r="C7" s="98"/>
      <c r="D7" s="9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8" t="s">
        <v>84</v>
      </c>
      <c r="B10" s="98"/>
      <c r="C10" s="98"/>
      <c r="D10" s="9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2" t="s">
        <v>44</v>
      </c>
      <c r="B12" s="102"/>
      <c r="C12" s="102"/>
      <c r="D12" s="10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289</v>
      </c>
    </row>
    <row r="15" spans="1:4" s="6" customFormat="1" ht="20.100000000000001" customHeight="1" x14ac:dyDescent="0.25">
      <c r="A15" s="102" t="s">
        <v>47</v>
      </c>
      <c r="B15" s="102"/>
      <c r="C15" s="102"/>
      <c r="D15" s="10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8" t="s">
        <v>49</v>
      </c>
      <c r="B17" s="98"/>
      <c r="C17" s="98"/>
      <c r="D17" s="9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8" t="s">
        <v>85</v>
      </c>
      <c r="B20" s="98"/>
      <c r="C20" s="98"/>
      <c r="D20" s="98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103" t="s">
        <v>55</v>
      </c>
      <c r="B24" s="103"/>
      <c r="C24" s="103"/>
      <c r="D24" s="103"/>
    </row>
    <row r="25" spans="1:4" s="6" customFormat="1" ht="20.100000000000001" customHeight="1" x14ac:dyDescent="0.25">
      <c r="A25" s="104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5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105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105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105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6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4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105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105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105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105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6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4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105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105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105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105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6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2" t="s">
        <v>62</v>
      </c>
      <c r="B43" s="102"/>
      <c r="C43" s="102"/>
      <c r="D43" s="102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2" t="s">
        <v>65</v>
      </c>
      <c r="B46" s="102"/>
      <c r="C46" s="102"/>
      <c r="D46" s="102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102" t="s">
        <v>67</v>
      </c>
      <c r="B48" s="102"/>
      <c r="C48" s="102"/>
      <c r="D48" s="102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102" t="s">
        <v>69</v>
      </c>
      <c r="B50" s="102"/>
      <c r="C50" s="102"/>
      <c r="D50" s="102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8" t="s">
        <v>71</v>
      </c>
      <c r="B52" s="98"/>
      <c r="C52" s="98"/>
      <c r="D52" s="98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2" t="s">
        <v>74</v>
      </c>
      <c r="B55" s="102"/>
      <c r="C55" s="102"/>
      <c r="D55" s="102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102" t="s">
        <v>76</v>
      </c>
      <c r="B57" s="102"/>
      <c r="C57" s="102"/>
      <c r="D57" s="102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102" t="s">
        <v>78</v>
      </c>
      <c r="B59" s="102"/>
      <c r="C59" s="102"/>
      <c r="D59" s="102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102" t="s">
        <v>80</v>
      </c>
      <c r="B61" s="102"/>
      <c r="C61" s="102"/>
      <c r="D61" s="102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8" t="s">
        <v>86</v>
      </c>
      <c r="B63" s="98"/>
      <c r="C63" s="98"/>
      <c r="D63" s="98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9" t="s">
        <v>90</v>
      </c>
      <c r="B1" s="99"/>
      <c r="C1" s="99"/>
      <c r="D1" s="9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104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105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105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105"/>
      <c r="B8" s="3" t="s">
        <v>175</v>
      </c>
      <c r="C8" s="5" t="s">
        <v>5</v>
      </c>
      <c r="D8" s="28"/>
    </row>
    <row r="9" spans="1:4" s="6" customFormat="1" ht="34.5" customHeight="1" x14ac:dyDescent="0.25">
      <c r="A9" s="105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5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106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104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105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105"/>
      <c r="B14" s="7" t="s">
        <v>88</v>
      </c>
      <c r="C14" s="5" t="s">
        <v>13</v>
      </c>
      <c r="D14" s="53" t="s">
        <v>277</v>
      </c>
    </row>
    <row r="15" spans="1:4" ht="31.5" x14ac:dyDescent="0.25">
      <c r="A15" s="105"/>
      <c r="B15" s="3" t="s">
        <v>175</v>
      </c>
      <c r="C15" s="5" t="s">
        <v>5</v>
      </c>
      <c r="D15" s="28"/>
    </row>
    <row r="16" spans="1:4" ht="31.5" x14ac:dyDescent="0.25">
      <c r="A16" s="105"/>
      <c r="B16" s="3" t="s">
        <v>176</v>
      </c>
      <c r="C16" s="5" t="s">
        <v>5</v>
      </c>
      <c r="D16" s="28" t="s">
        <v>17</v>
      </c>
    </row>
    <row r="17" spans="1:4" x14ac:dyDescent="0.25">
      <c r="A17" s="105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106"/>
      <c r="B18" s="51" t="s">
        <v>89</v>
      </c>
      <c r="C18" s="30" t="s">
        <v>5</v>
      </c>
      <c r="D18" s="31" t="s">
        <v>266</v>
      </c>
    </row>
    <row r="19" spans="1:4" x14ac:dyDescent="0.25">
      <c r="A19" s="104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105"/>
      <c r="B20" s="7" t="s">
        <v>59</v>
      </c>
      <c r="C20" s="5" t="s">
        <v>5</v>
      </c>
      <c r="D20" s="28" t="s">
        <v>241</v>
      </c>
    </row>
    <row r="21" spans="1:4" ht="30" x14ac:dyDescent="0.25">
      <c r="A21" s="105"/>
      <c r="B21" s="7" t="s">
        <v>88</v>
      </c>
      <c r="C21" s="5" t="s">
        <v>13</v>
      </c>
      <c r="D21" s="53" t="s">
        <v>277</v>
      </c>
    </row>
    <row r="22" spans="1:4" ht="31.5" x14ac:dyDescent="0.25">
      <c r="A22" s="105"/>
      <c r="B22" s="3" t="s">
        <v>175</v>
      </c>
      <c r="C22" s="5" t="s">
        <v>5</v>
      </c>
      <c r="D22" s="28"/>
    </row>
    <row r="23" spans="1:4" ht="31.5" x14ac:dyDescent="0.25">
      <c r="A23" s="105"/>
      <c r="B23" s="3" t="s">
        <v>176</v>
      </c>
      <c r="C23" s="5" t="s">
        <v>5</v>
      </c>
      <c r="D23" s="28" t="s">
        <v>17</v>
      </c>
    </row>
    <row r="24" spans="1:4" x14ac:dyDescent="0.25">
      <c r="A24" s="105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106"/>
      <c r="B25" s="51" t="s">
        <v>89</v>
      </c>
      <c r="C25" s="30" t="s">
        <v>5</v>
      </c>
      <c r="D25" s="31" t="s">
        <v>266</v>
      </c>
    </row>
    <row r="26" spans="1:4" ht="31.5" x14ac:dyDescent="0.25">
      <c r="A26" s="104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105"/>
      <c r="B27" s="7" t="s">
        <v>59</v>
      </c>
      <c r="C27" s="5" t="s">
        <v>5</v>
      </c>
      <c r="D27" s="28" t="s">
        <v>241</v>
      </c>
    </row>
    <row r="28" spans="1:4" ht="30" x14ac:dyDescent="0.25">
      <c r="A28" s="105"/>
      <c r="B28" s="7" t="s">
        <v>88</v>
      </c>
      <c r="C28" s="5" t="s">
        <v>13</v>
      </c>
      <c r="D28" s="53" t="s">
        <v>277</v>
      </c>
    </row>
    <row r="29" spans="1:4" ht="31.5" x14ac:dyDescent="0.25">
      <c r="A29" s="105"/>
      <c r="B29" s="3" t="s">
        <v>175</v>
      </c>
      <c r="C29" s="5" t="s">
        <v>5</v>
      </c>
      <c r="D29" s="28"/>
    </row>
    <row r="30" spans="1:4" ht="31.5" x14ac:dyDescent="0.25">
      <c r="A30" s="105"/>
      <c r="B30" s="3" t="s">
        <v>176</v>
      </c>
      <c r="C30" s="5" t="s">
        <v>5</v>
      </c>
      <c r="D30" s="28" t="s">
        <v>17</v>
      </c>
    </row>
    <row r="31" spans="1:4" x14ac:dyDescent="0.25">
      <c r="A31" s="105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106"/>
      <c r="B32" s="51" t="s">
        <v>89</v>
      </c>
      <c r="C32" s="30" t="s">
        <v>5</v>
      </c>
      <c r="D32" s="31" t="s">
        <v>266</v>
      </c>
    </row>
    <row r="33" spans="1:4" ht="31.5" x14ac:dyDescent="0.25">
      <c r="A33" s="104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105"/>
      <c r="B34" s="7" t="s">
        <v>59</v>
      </c>
      <c r="C34" s="5" t="s">
        <v>5</v>
      </c>
      <c r="D34" s="28"/>
    </row>
    <row r="35" spans="1:4" ht="30" x14ac:dyDescent="0.25">
      <c r="A35" s="105"/>
      <c r="B35" s="7" t="s">
        <v>88</v>
      </c>
      <c r="C35" s="5" t="s">
        <v>13</v>
      </c>
      <c r="D35" s="53" t="s">
        <v>277</v>
      </c>
    </row>
    <row r="36" spans="1:4" ht="31.5" x14ac:dyDescent="0.25">
      <c r="A36" s="105"/>
      <c r="B36" s="3" t="s">
        <v>175</v>
      </c>
      <c r="C36" s="5" t="s">
        <v>5</v>
      </c>
      <c r="D36" s="28"/>
    </row>
    <row r="37" spans="1:4" ht="31.5" x14ac:dyDescent="0.25">
      <c r="A37" s="105"/>
      <c r="B37" s="3" t="s">
        <v>176</v>
      </c>
      <c r="C37" s="5" t="s">
        <v>5</v>
      </c>
      <c r="D37" s="28" t="s">
        <v>17</v>
      </c>
    </row>
    <row r="38" spans="1:4" x14ac:dyDescent="0.25">
      <c r="A38" s="105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106"/>
      <c r="B39" s="51" t="s">
        <v>89</v>
      </c>
      <c r="C39" s="30" t="s">
        <v>5</v>
      </c>
      <c r="D39" s="31" t="s">
        <v>266</v>
      </c>
    </row>
    <row r="40" spans="1:4" ht="47.25" x14ac:dyDescent="0.25">
      <c r="A40" s="104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105"/>
      <c r="B41" s="7" t="s">
        <v>59</v>
      </c>
      <c r="C41" s="5" t="s">
        <v>5</v>
      </c>
      <c r="D41" s="28" t="s">
        <v>242</v>
      </c>
    </row>
    <row r="42" spans="1:4" ht="30" x14ac:dyDescent="0.25">
      <c r="A42" s="105"/>
      <c r="B42" s="7" t="s">
        <v>88</v>
      </c>
      <c r="C42" s="5" t="s">
        <v>13</v>
      </c>
      <c r="D42" s="53" t="s">
        <v>277</v>
      </c>
    </row>
    <row r="43" spans="1:4" ht="31.5" x14ac:dyDescent="0.25">
      <c r="A43" s="105"/>
      <c r="B43" s="3" t="s">
        <v>175</v>
      </c>
      <c r="C43" s="5" t="s">
        <v>5</v>
      </c>
      <c r="D43" s="28"/>
    </row>
    <row r="44" spans="1:4" ht="31.5" x14ac:dyDescent="0.25">
      <c r="A44" s="105"/>
      <c r="B44" s="3" t="s">
        <v>176</v>
      </c>
      <c r="C44" s="5" t="s">
        <v>5</v>
      </c>
      <c r="D44" s="28" t="s">
        <v>17</v>
      </c>
    </row>
    <row r="45" spans="1:4" x14ac:dyDescent="0.25">
      <c r="A45" s="105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106"/>
      <c r="B46" s="51" t="s">
        <v>89</v>
      </c>
      <c r="C46" s="30" t="s">
        <v>5</v>
      </c>
      <c r="D46" s="31" t="s">
        <v>266</v>
      </c>
    </row>
    <row r="47" spans="1:4" x14ac:dyDescent="0.25">
      <c r="A47" s="104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105"/>
      <c r="B48" s="7" t="s">
        <v>59</v>
      </c>
      <c r="C48" s="5" t="s">
        <v>5</v>
      </c>
      <c r="D48" s="28" t="s">
        <v>243</v>
      </c>
    </row>
    <row r="49" spans="1:4" ht="30" x14ac:dyDescent="0.25">
      <c r="A49" s="105"/>
      <c r="B49" s="7" t="s">
        <v>88</v>
      </c>
      <c r="C49" s="5" t="s">
        <v>13</v>
      </c>
      <c r="D49" s="53" t="s">
        <v>277</v>
      </c>
    </row>
    <row r="50" spans="1:4" ht="31.5" x14ac:dyDescent="0.25">
      <c r="A50" s="105"/>
      <c r="B50" s="3" t="s">
        <v>175</v>
      </c>
      <c r="C50" s="5" t="s">
        <v>5</v>
      </c>
      <c r="D50" s="28"/>
    </row>
    <row r="51" spans="1:4" ht="31.5" x14ac:dyDescent="0.25">
      <c r="A51" s="105"/>
      <c r="B51" s="3" t="s">
        <v>176</v>
      </c>
      <c r="C51" s="5" t="s">
        <v>5</v>
      </c>
      <c r="D51" s="28" t="s">
        <v>17</v>
      </c>
    </row>
    <row r="52" spans="1:4" x14ac:dyDescent="0.25">
      <c r="A52" s="105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106"/>
      <c r="B53" s="51" t="s">
        <v>89</v>
      </c>
      <c r="C53" s="30" t="s">
        <v>5</v>
      </c>
      <c r="D53" s="31" t="s">
        <v>266</v>
      </c>
    </row>
    <row r="54" spans="1:4" x14ac:dyDescent="0.25">
      <c r="A54" s="104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105"/>
      <c r="B55" s="7" t="s">
        <v>59</v>
      </c>
      <c r="C55" s="5" t="s">
        <v>5</v>
      </c>
      <c r="D55" s="28" t="s">
        <v>241</v>
      </c>
    </row>
    <row r="56" spans="1:4" ht="30" x14ac:dyDescent="0.25">
      <c r="A56" s="105"/>
      <c r="B56" s="7" t="s">
        <v>88</v>
      </c>
      <c r="C56" s="5" t="s">
        <v>13</v>
      </c>
      <c r="D56" s="53" t="s">
        <v>277</v>
      </c>
    </row>
    <row r="57" spans="1:4" ht="31.5" x14ac:dyDescent="0.25">
      <c r="A57" s="105"/>
      <c r="B57" s="3" t="s">
        <v>175</v>
      </c>
      <c r="C57" s="5" t="s">
        <v>5</v>
      </c>
      <c r="D57" s="28"/>
    </row>
    <row r="58" spans="1:4" ht="31.5" x14ac:dyDescent="0.25">
      <c r="A58" s="105"/>
      <c r="B58" s="3" t="s">
        <v>176</v>
      </c>
      <c r="C58" s="5" t="s">
        <v>5</v>
      </c>
      <c r="D58" s="28" t="s">
        <v>17</v>
      </c>
    </row>
    <row r="59" spans="1:4" x14ac:dyDescent="0.25">
      <c r="A59" s="105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106"/>
      <c r="B60" s="51" t="s">
        <v>89</v>
      </c>
      <c r="C60" s="30" t="s">
        <v>5</v>
      </c>
      <c r="D60" s="31" t="s">
        <v>266</v>
      </c>
    </row>
    <row r="61" spans="1:4" x14ac:dyDescent="0.25">
      <c r="A61" s="104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105"/>
      <c r="B62" s="7" t="s">
        <v>59</v>
      </c>
      <c r="C62" s="5" t="s">
        <v>5</v>
      </c>
      <c r="D62" s="28" t="s">
        <v>244</v>
      </c>
    </row>
    <row r="63" spans="1:4" ht="30" x14ac:dyDescent="0.25">
      <c r="A63" s="105"/>
      <c r="B63" s="7" t="s">
        <v>88</v>
      </c>
      <c r="C63" s="5" t="s">
        <v>13</v>
      </c>
      <c r="D63" s="53" t="s">
        <v>277</v>
      </c>
    </row>
    <row r="64" spans="1:4" ht="31.5" x14ac:dyDescent="0.25">
      <c r="A64" s="105"/>
      <c r="B64" s="3" t="s">
        <v>175</v>
      </c>
      <c r="C64" s="5" t="s">
        <v>5</v>
      </c>
      <c r="D64" s="28"/>
    </row>
    <row r="65" spans="1:4" ht="31.5" x14ac:dyDescent="0.25">
      <c r="A65" s="105"/>
      <c r="B65" s="3" t="s">
        <v>176</v>
      </c>
      <c r="C65" s="5" t="s">
        <v>5</v>
      </c>
      <c r="D65" s="28" t="s">
        <v>17</v>
      </c>
    </row>
    <row r="66" spans="1:4" x14ac:dyDescent="0.25">
      <c r="A66" s="105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106"/>
      <c r="B67" s="51" t="s">
        <v>89</v>
      </c>
      <c r="C67" s="30" t="s">
        <v>5</v>
      </c>
      <c r="D67" s="31" t="s">
        <v>266</v>
      </c>
    </row>
    <row r="68" spans="1:4" x14ac:dyDescent="0.25">
      <c r="A68" s="104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105"/>
      <c r="B69" s="7" t="s">
        <v>59</v>
      </c>
      <c r="C69" s="5" t="s">
        <v>5</v>
      </c>
      <c r="D69" s="28" t="s">
        <v>245</v>
      </c>
    </row>
    <row r="70" spans="1:4" ht="30" x14ac:dyDescent="0.25">
      <c r="A70" s="105"/>
      <c r="B70" s="7" t="s">
        <v>88</v>
      </c>
      <c r="C70" s="5" t="s">
        <v>13</v>
      </c>
      <c r="D70" s="53" t="s">
        <v>277</v>
      </c>
    </row>
    <row r="71" spans="1:4" ht="31.5" x14ac:dyDescent="0.25">
      <c r="A71" s="105"/>
      <c r="B71" s="3" t="s">
        <v>175</v>
      </c>
      <c r="C71" s="5" t="s">
        <v>5</v>
      </c>
      <c r="D71" s="28"/>
    </row>
    <row r="72" spans="1:4" ht="31.5" x14ac:dyDescent="0.25">
      <c r="A72" s="105"/>
      <c r="B72" s="3" t="s">
        <v>176</v>
      </c>
      <c r="C72" s="5" t="s">
        <v>5</v>
      </c>
      <c r="D72" s="28" t="s">
        <v>17</v>
      </c>
    </row>
    <row r="73" spans="1:4" x14ac:dyDescent="0.25">
      <c r="A73" s="105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106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104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105"/>
      <c r="B76" s="7" t="s">
        <v>59</v>
      </c>
      <c r="C76" s="5" t="s">
        <v>5</v>
      </c>
      <c r="D76" s="28"/>
    </row>
    <row r="77" spans="1:4" ht="30" x14ac:dyDescent="0.25">
      <c r="A77" s="105"/>
      <c r="B77" s="7" t="s">
        <v>88</v>
      </c>
      <c r="C77" s="5" t="s">
        <v>13</v>
      </c>
      <c r="D77" s="53" t="s">
        <v>277</v>
      </c>
    </row>
    <row r="78" spans="1:4" ht="31.5" x14ac:dyDescent="0.25">
      <c r="A78" s="105"/>
      <c r="B78" s="3" t="s">
        <v>175</v>
      </c>
      <c r="C78" s="5" t="s">
        <v>5</v>
      </c>
      <c r="D78" s="28"/>
    </row>
    <row r="79" spans="1:4" ht="31.5" x14ac:dyDescent="0.25">
      <c r="A79" s="105"/>
      <c r="B79" s="3" t="s">
        <v>176</v>
      </c>
      <c r="C79" s="5" t="s">
        <v>5</v>
      </c>
      <c r="D79" s="28" t="s">
        <v>17</v>
      </c>
    </row>
    <row r="80" spans="1:4" x14ac:dyDescent="0.25">
      <c r="A80" s="105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106"/>
      <c r="B81" s="51" t="s">
        <v>89</v>
      </c>
      <c r="C81" s="30" t="s">
        <v>5</v>
      </c>
      <c r="D81" s="31" t="s">
        <v>266</v>
      </c>
    </row>
    <row r="82" spans="1:4" ht="31.5" x14ac:dyDescent="0.25">
      <c r="A82" s="104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105"/>
      <c r="B83" s="7" t="s">
        <v>59</v>
      </c>
      <c r="C83" s="5" t="s">
        <v>5</v>
      </c>
      <c r="D83" s="28" t="s">
        <v>269</v>
      </c>
    </row>
    <row r="84" spans="1:4" x14ac:dyDescent="0.25">
      <c r="A84" s="105"/>
      <c r="B84" s="7" t="s">
        <v>88</v>
      </c>
      <c r="C84" s="5" t="s">
        <v>13</v>
      </c>
      <c r="D84" s="28">
        <v>600</v>
      </c>
    </row>
    <row r="85" spans="1:4" ht="31.5" x14ac:dyDescent="0.25">
      <c r="A85" s="105"/>
      <c r="B85" s="3" t="s">
        <v>175</v>
      </c>
      <c r="C85" s="5" t="s">
        <v>5</v>
      </c>
      <c r="D85" s="42">
        <v>41275</v>
      </c>
    </row>
    <row r="86" spans="1:4" ht="31.5" x14ac:dyDescent="0.25">
      <c r="A86" s="105"/>
      <c r="B86" s="3" t="s">
        <v>176</v>
      </c>
      <c r="C86" s="5" t="s">
        <v>5</v>
      </c>
      <c r="D86" s="28" t="s">
        <v>17</v>
      </c>
    </row>
    <row r="87" spans="1:4" x14ac:dyDescent="0.25">
      <c r="A87" s="105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106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9" t="s">
        <v>100</v>
      </c>
      <c r="B1" s="99"/>
      <c r="C1" s="99"/>
      <c r="D1" s="99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296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7" t="s">
        <v>99</v>
      </c>
      <c r="B15" s="108"/>
      <c r="C15" s="108"/>
      <c r="D15" s="109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297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298</v>
      </c>
    </row>
    <row r="25" spans="1:4" x14ac:dyDescent="0.25">
      <c r="A25" s="40"/>
      <c r="B25" s="7" t="s">
        <v>97</v>
      </c>
      <c r="C25" s="5" t="s">
        <v>5</v>
      </c>
      <c r="D25" s="42" t="s">
        <v>299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7" t="s">
        <v>99</v>
      </c>
      <c r="B28" s="108"/>
      <c r="C28" s="108"/>
      <c r="D28" s="109"/>
    </row>
    <row r="29" spans="1:4" ht="79.5" thickBot="1" x14ac:dyDescent="0.3">
      <c r="A29" s="43"/>
      <c r="B29" s="44" t="s">
        <v>99</v>
      </c>
      <c r="C29" s="30" t="s">
        <v>5</v>
      </c>
      <c r="D29" s="31" t="s">
        <v>297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300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7" t="s">
        <v>99</v>
      </c>
      <c r="B41" s="108"/>
      <c r="C41" s="108"/>
      <c r="D41" s="109"/>
    </row>
    <row r="42" spans="1:4" ht="79.5" thickBot="1" x14ac:dyDescent="0.3">
      <c r="A42" s="43"/>
      <c r="B42" s="44" t="s">
        <v>99</v>
      </c>
      <c r="C42" s="30" t="s">
        <v>5</v>
      </c>
      <c r="D42" s="31" t="s">
        <v>297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301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7" t="s">
        <v>99</v>
      </c>
      <c r="B54" s="108"/>
      <c r="C54" s="108"/>
      <c r="D54" s="109"/>
    </row>
    <row r="55" spans="1:4" ht="79.5" thickBot="1" x14ac:dyDescent="0.3">
      <c r="A55" s="43"/>
      <c r="B55" s="44" t="s">
        <v>99</v>
      </c>
      <c r="C55" s="30" t="s">
        <v>5</v>
      </c>
      <c r="D55" s="31" t="s">
        <v>297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299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302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7" t="s">
        <v>99</v>
      </c>
      <c r="B67" s="108"/>
      <c r="C67" s="108"/>
      <c r="D67" s="109"/>
    </row>
    <row r="68" spans="1:4" ht="79.5" thickBot="1" x14ac:dyDescent="0.3">
      <c r="A68" s="43"/>
      <c r="B68" s="44" t="s">
        <v>99</v>
      </c>
      <c r="C68" s="30" t="s">
        <v>5</v>
      </c>
      <c r="D68" s="31" t="s">
        <v>297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E8" sqref="E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0" t="s">
        <v>104</v>
      </c>
      <c r="B1" s="110"/>
      <c r="C1" s="110"/>
      <c r="D1" s="110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3" t="s">
        <v>183</v>
      </c>
      <c r="B8" s="103"/>
      <c r="C8" s="103"/>
      <c r="D8" s="103"/>
    </row>
    <row r="9" spans="1:4" s="6" customFormat="1" ht="37.5" customHeight="1" x14ac:dyDescent="0.25">
      <c r="A9" s="104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105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5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105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6"/>
      <c r="B13" s="44" t="s">
        <v>103</v>
      </c>
      <c r="C13" s="30" t="s">
        <v>13</v>
      </c>
      <c r="D13" s="31">
        <v>400</v>
      </c>
    </row>
    <row r="14" spans="1:4" x14ac:dyDescent="0.25">
      <c r="A14" s="104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105"/>
      <c r="B15" s="7" t="s">
        <v>185</v>
      </c>
      <c r="C15" s="5" t="s">
        <v>5</v>
      </c>
      <c r="D15" s="28">
        <v>3812125898</v>
      </c>
    </row>
    <row r="16" spans="1:4" x14ac:dyDescent="0.25">
      <c r="A16" s="105"/>
      <c r="B16" s="7" t="s">
        <v>101</v>
      </c>
      <c r="C16" s="5" t="s">
        <v>5</v>
      </c>
      <c r="D16" s="28" t="s">
        <v>276</v>
      </c>
    </row>
    <row r="17" spans="1:4" x14ac:dyDescent="0.25">
      <c r="A17" s="105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6"/>
      <c r="B18" s="44" t="s">
        <v>103</v>
      </c>
      <c r="C18" s="30" t="s">
        <v>13</v>
      </c>
      <c r="D18" s="31">
        <v>400</v>
      </c>
    </row>
    <row r="19" spans="1:4" ht="31.5" x14ac:dyDescent="0.25">
      <c r="A19" s="104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105"/>
      <c r="B20" s="7" t="s">
        <v>185</v>
      </c>
      <c r="C20" s="5" t="s">
        <v>5</v>
      </c>
      <c r="D20" s="28">
        <v>3849011544</v>
      </c>
    </row>
    <row r="21" spans="1:4" x14ac:dyDescent="0.25">
      <c r="A21" s="105"/>
      <c r="B21" s="7" t="s">
        <v>101</v>
      </c>
      <c r="C21" s="5" t="s">
        <v>5</v>
      </c>
      <c r="D21" s="28" t="s">
        <v>281</v>
      </c>
    </row>
    <row r="22" spans="1:4" x14ac:dyDescent="0.25">
      <c r="A22" s="105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6"/>
      <c r="B23" s="44" t="s">
        <v>103</v>
      </c>
      <c r="C23" s="30" t="s">
        <v>13</v>
      </c>
      <c r="D23" s="31">
        <v>400</v>
      </c>
    </row>
    <row r="24" spans="1:4" x14ac:dyDescent="0.25">
      <c r="A24" s="104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105"/>
      <c r="B25" s="7" t="s">
        <v>185</v>
      </c>
      <c r="C25" s="5" t="s">
        <v>5</v>
      </c>
      <c r="D25" s="28">
        <v>7713076301</v>
      </c>
    </row>
    <row r="26" spans="1:4" x14ac:dyDescent="0.25">
      <c r="A26" s="105"/>
      <c r="B26" s="7" t="s">
        <v>101</v>
      </c>
      <c r="C26" s="5" t="s">
        <v>5</v>
      </c>
      <c r="D26" s="28" t="s">
        <v>285</v>
      </c>
    </row>
    <row r="27" spans="1:4" x14ac:dyDescent="0.25">
      <c r="A27" s="105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6"/>
      <c r="B28" s="44" t="s">
        <v>103</v>
      </c>
      <c r="C28" s="30" t="s">
        <v>13</v>
      </c>
      <c r="D28" s="31">
        <v>400</v>
      </c>
    </row>
    <row r="29" spans="1:4" x14ac:dyDescent="0.25">
      <c r="A29" s="104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105"/>
      <c r="B30" s="7" t="s">
        <v>185</v>
      </c>
      <c r="C30" s="5" t="s">
        <v>5</v>
      </c>
      <c r="D30" s="28">
        <v>3849011544</v>
      </c>
    </row>
    <row r="31" spans="1:4" x14ac:dyDescent="0.25">
      <c r="A31" s="105"/>
      <c r="B31" s="7" t="s">
        <v>101</v>
      </c>
      <c r="C31" s="5" t="s">
        <v>5</v>
      </c>
      <c r="D31" s="28" t="s">
        <v>284</v>
      </c>
    </row>
    <row r="32" spans="1:4" x14ac:dyDescent="0.25">
      <c r="A32" s="105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6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7" sqref="E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1" t="s">
        <v>109</v>
      </c>
      <c r="B1" s="101"/>
      <c r="C1" s="101"/>
      <c r="D1" s="10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102" t="s">
        <v>105</v>
      </c>
      <c r="B5" s="102"/>
      <c r="C5" s="102"/>
      <c r="D5" s="10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1" t="s">
        <v>262</v>
      </c>
      <c r="C10" s="111"/>
      <c r="D10" s="11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5" sqref="K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1" t="s">
        <v>112</v>
      </c>
      <c r="B1" s="101"/>
      <c r="C1" s="101"/>
      <c r="D1" s="10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72" workbookViewId="0">
      <selection activeCell="F85" sqref="F8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5.85546875" style="1" customWidth="1"/>
    <col min="4" max="4" width="16" style="1" customWidth="1"/>
    <col min="5" max="5" width="11.5703125" style="1" customWidth="1"/>
    <col min="6" max="6" width="11.140625" style="1" customWidth="1"/>
    <col min="7" max="7" width="12.42578125" style="1" customWidth="1"/>
    <col min="8" max="16384" width="9.140625" style="1"/>
  </cols>
  <sheetData>
    <row r="1" spans="1:7" x14ac:dyDescent="0.25">
      <c r="A1" s="60"/>
      <c r="D1" s="119" t="s">
        <v>303</v>
      </c>
      <c r="E1" s="119"/>
      <c r="F1" s="119"/>
      <c r="G1" s="119"/>
    </row>
    <row r="2" spans="1:7" ht="18.75" x14ac:dyDescent="0.3">
      <c r="A2" s="60"/>
      <c r="B2" s="61" t="s">
        <v>304</v>
      </c>
      <c r="C2" s="62"/>
      <c r="D2" s="119"/>
      <c r="E2" s="119"/>
      <c r="F2" s="119"/>
      <c r="G2" s="119"/>
    </row>
    <row r="3" spans="1:7" ht="25.5" customHeight="1" x14ac:dyDescent="0.3">
      <c r="A3" s="60"/>
      <c r="B3" s="63" t="s">
        <v>305</v>
      </c>
      <c r="C3" s="63"/>
      <c r="D3" s="119"/>
      <c r="E3" s="119"/>
      <c r="F3" s="119"/>
      <c r="G3" s="119"/>
    </row>
    <row r="4" spans="1:7" ht="60" customHeight="1" x14ac:dyDescent="0.25">
      <c r="A4" s="120" t="s">
        <v>362</v>
      </c>
      <c r="B4" s="120"/>
      <c r="C4" s="120"/>
      <c r="D4" s="120"/>
      <c r="E4" s="120"/>
    </row>
    <row r="5" spans="1:7" x14ac:dyDescent="0.25">
      <c r="A5" s="60"/>
    </row>
    <row r="6" spans="1:7" ht="31.5" x14ac:dyDescent="0.25">
      <c r="A6" s="64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65">
        <v>1</v>
      </c>
      <c r="B7" s="18" t="s">
        <v>4</v>
      </c>
      <c r="C7" s="5" t="s">
        <v>5</v>
      </c>
      <c r="D7" s="48">
        <v>42825</v>
      </c>
      <c r="E7" s="6"/>
      <c r="F7" s="6"/>
      <c r="G7" s="6"/>
    </row>
    <row r="8" spans="1:7" x14ac:dyDescent="0.25">
      <c r="A8" s="65">
        <v>2</v>
      </c>
      <c r="B8" s="18" t="s">
        <v>113</v>
      </c>
      <c r="C8" s="5" t="s">
        <v>5</v>
      </c>
      <c r="D8" s="48">
        <v>42370</v>
      </c>
      <c r="E8" s="6"/>
      <c r="F8" s="6"/>
      <c r="G8" s="6"/>
    </row>
    <row r="9" spans="1:7" x14ac:dyDescent="0.25">
      <c r="A9" s="65">
        <v>3</v>
      </c>
      <c r="B9" s="18" t="s">
        <v>114</v>
      </c>
      <c r="C9" s="5" t="s">
        <v>5</v>
      </c>
      <c r="D9" s="48">
        <v>42735</v>
      </c>
      <c r="E9" s="6"/>
      <c r="F9" s="6"/>
      <c r="G9" s="6"/>
    </row>
    <row r="10" spans="1:7" ht="39.75" customHeight="1" x14ac:dyDescent="0.25">
      <c r="A10" s="98" t="s">
        <v>186</v>
      </c>
      <c r="B10" s="98"/>
      <c r="C10" s="98"/>
      <c r="D10" s="98"/>
      <c r="E10" s="6"/>
      <c r="F10" s="6"/>
      <c r="G10" s="6"/>
    </row>
    <row r="11" spans="1:7" ht="31.5" x14ac:dyDescent="0.25">
      <c r="A11" s="65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65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65">
        <v>6</v>
      </c>
      <c r="B13" s="9" t="s">
        <v>126</v>
      </c>
      <c r="C13" s="5" t="s">
        <v>13</v>
      </c>
      <c r="D13" s="5">
        <v>34135.19</v>
      </c>
      <c r="E13" s="6"/>
      <c r="F13" s="6"/>
      <c r="G13" s="6"/>
    </row>
    <row r="14" spans="1:7" ht="47.25" x14ac:dyDescent="0.25">
      <c r="A14" s="65">
        <v>7</v>
      </c>
      <c r="B14" s="19" t="s">
        <v>187</v>
      </c>
      <c r="C14" s="5" t="s">
        <v>13</v>
      </c>
      <c r="D14" s="49">
        <f>D15+D16</f>
        <v>242490</v>
      </c>
      <c r="E14" s="6"/>
      <c r="F14" s="6"/>
      <c r="G14" s="6"/>
    </row>
    <row r="15" spans="1:7" x14ac:dyDescent="0.25">
      <c r="A15" s="65">
        <v>8</v>
      </c>
      <c r="B15" s="9" t="s">
        <v>127</v>
      </c>
      <c r="C15" s="5" t="s">
        <v>13</v>
      </c>
      <c r="D15" s="66">
        <v>217919.28</v>
      </c>
      <c r="E15" s="6"/>
      <c r="F15" s="6"/>
      <c r="G15" s="6"/>
    </row>
    <row r="16" spans="1:7" x14ac:dyDescent="0.25">
      <c r="A16" s="65">
        <v>9</v>
      </c>
      <c r="B16" s="9" t="s">
        <v>128</v>
      </c>
      <c r="C16" s="5" t="s">
        <v>13</v>
      </c>
      <c r="D16" s="66">
        <v>24570.720000000001</v>
      </c>
      <c r="E16" s="6"/>
      <c r="F16" s="6"/>
      <c r="G16" s="6"/>
    </row>
    <row r="17" spans="1:7" x14ac:dyDescent="0.25">
      <c r="A17" s="65">
        <v>10</v>
      </c>
      <c r="B17" s="19" t="s">
        <v>116</v>
      </c>
      <c r="C17" s="5" t="s">
        <v>13</v>
      </c>
      <c r="D17" s="49">
        <f>D18+D21+D23</f>
        <v>242323.5</v>
      </c>
      <c r="E17" s="6"/>
      <c r="F17" s="6"/>
      <c r="G17" s="6"/>
    </row>
    <row r="18" spans="1:7" x14ac:dyDescent="0.25">
      <c r="A18" s="65">
        <v>11</v>
      </c>
      <c r="B18" s="9" t="s">
        <v>188</v>
      </c>
      <c r="C18" s="5" t="s">
        <v>13</v>
      </c>
      <c r="D18" s="5">
        <f>D19+D20</f>
        <v>227923.5</v>
      </c>
      <c r="E18" s="6"/>
      <c r="F18" s="6"/>
      <c r="G18" s="6"/>
    </row>
    <row r="19" spans="1:7" x14ac:dyDescent="0.25">
      <c r="A19" s="65"/>
      <c r="B19" s="9" t="s">
        <v>306</v>
      </c>
      <c r="C19" s="5"/>
      <c r="D19" s="67">
        <v>204545.27</v>
      </c>
      <c r="E19" s="6"/>
      <c r="F19" s="6"/>
      <c r="G19" s="6"/>
    </row>
    <row r="20" spans="1:7" x14ac:dyDescent="0.25">
      <c r="A20" s="65"/>
      <c r="B20" s="9" t="s">
        <v>307</v>
      </c>
      <c r="C20" s="5"/>
      <c r="D20" s="67">
        <v>23378.23</v>
      </c>
      <c r="E20" s="6"/>
      <c r="F20" s="6"/>
      <c r="G20" s="6"/>
    </row>
    <row r="21" spans="1:7" x14ac:dyDescent="0.25">
      <c r="A21" s="65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65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65">
        <v>14</v>
      </c>
      <c r="B23" s="9" t="s">
        <v>130</v>
      </c>
      <c r="C23" s="5" t="s">
        <v>13</v>
      </c>
      <c r="D23" s="5">
        <f>1200*12</f>
        <v>14400</v>
      </c>
      <c r="E23" s="6"/>
      <c r="F23" s="6"/>
      <c r="G23" s="6"/>
    </row>
    <row r="24" spans="1:7" x14ac:dyDescent="0.25">
      <c r="A24" s="65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65">
        <v>16</v>
      </c>
      <c r="B25" s="68" t="s">
        <v>117</v>
      </c>
      <c r="C25" s="67" t="s">
        <v>13</v>
      </c>
      <c r="D25" s="66">
        <f>D17-D13</f>
        <v>208188.31</v>
      </c>
      <c r="E25" s="6"/>
      <c r="F25" s="6"/>
      <c r="G25" s="6"/>
    </row>
    <row r="26" spans="1:7" ht="31.5" x14ac:dyDescent="0.25">
      <c r="A26" s="65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65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65">
        <v>19</v>
      </c>
      <c r="B28" s="9" t="s">
        <v>124</v>
      </c>
      <c r="C28" s="5" t="s">
        <v>13</v>
      </c>
      <c r="D28" s="49">
        <f>D14-D18+D13</f>
        <v>48701.69</v>
      </c>
      <c r="E28" s="6"/>
      <c r="F28" s="6"/>
      <c r="G28" s="6"/>
    </row>
    <row r="29" spans="1:7" ht="40.5" customHeight="1" x14ac:dyDescent="0.25">
      <c r="A29" s="121" t="s">
        <v>308</v>
      </c>
      <c r="B29" s="121"/>
      <c r="C29" s="121"/>
      <c r="D29" s="121"/>
      <c r="E29" s="6"/>
      <c r="F29" s="6"/>
      <c r="G29" s="6"/>
    </row>
    <row r="30" spans="1:7" ht="63" x14ac:dyDescent="0.25">
      <c r="A30" s="69">
        <v>20</v>
      </c>
      <c r="B30" s="70" t="s">
        <v>309</v>
      </c>
      <c r="C30" s="70" t="s">
        <v>310</v>
      </c>
      <c r="D30" s="70" t="s">
        <v>311</v>
      </c>
      <c r="E30" s="6"/>
      <c r="F30" s="6"/>
      <c r="G30" s="6"/>
    </row>
    <row r="31" spans="1:7" x14ac:dyDescent="0.25">
      <c r="A31" s="69"/>
      <c r="B31" s="71" t="s">
        <v>312</v>
      </c>
      <c r="C31" s="70"/>
      <c r="D31" s="70"/>
      <c r="E31" s="6"/>
      <c r="F31" s="6"/>
      <c r="G31" s="6"/>
    </row>
    <row r="32" spans="1:7" ht="31.5" x14ac:dyDescent="0.25">
      <c r="A32" s="69"/>
      <c r="B32" s="72" t="s">
        <v>369</v>
      </c>
      <c r="C32" s="70"/>
      <c r="D32" s="73">
        <v>37894.068000000028</v>
      </c>
      <c r="E32" s="6"/>
      <c r="F32" s="6"/>
      <c r="G32" s="6"/>
    </row>
    <row r="33" spans="1:7" ht="31.5" x14ac:dyDescent="0.25">
      <c r="A33" s="74" t="s">
        <v>313</v>
      </c>
      <c r="B33" s="75" t="s">
        <v>314</v>
      </c>
      <c r="C33" s="79" t="s">
        <v>363</v>
      </c>
      <c r="D33" s="79">
        <f>4242.62*12</f>
        <v>50911.44</v>
      </c>
      <c r="E33" s="76"/>
      <c r="F33" s="6"/>
      <c r="G33" s="6"/>
    </row>
    <row r="34" spans="1:7" ht="31.5" x14ac:dyDescent="0.25">
      <c r="A34" s="74" t="s">
        <v>315</v>
      </c>
      <c r="B34" s="75" t="s">
        <v>316</v>
      </c>
      <c r="C34" s="70" t="s">
        <v>373</v>
      </c>
      <c r="D34" s="79">
        <f>0.99*1324*12</f>
        <v>15729.119999999999</v>
      </c>
      <c r="E34" s="76"/>
      <c r="F34" s="6"/>
      <c r="G34" s="6"/>
    </row>
    <row r="35" spans="1:7" x14ac:dyDescent="0.25">
      <c r="A35" s="74" t="s">
        <v>317</v>
      </c>
      <c r="B35" s="75" t="s">
        <v>318</v>
      </c>
      <c r="C35" s="70"/>
      <c r="D35" s="73">
        <v>8953</v>
      </c>
      <c r="E35" s="76"/>
      <c r="F35" s="6"/>
      <c r="G35" s="6"/>
    </row>
    <row r="36" spans="1:7" x14ac:dyDescent="0.25">
      <c r="A36" s="74" t="s">
        <v>319</v>
      </c>
      <c r="B36" s="77" t="s">
        <v>320</v>
      </c>
      <c r="C36" s="78" t="s">
        <v>265</v>
      </c>
      <c r="D36" s="73">
        <f>1315.94*12</f>
        <v>15791.28</v>
      </c>
      <c r="E36" s="76"/>
      <c r="F36" s="6"/>
      <c r="G36" s="6"/>
    </row>
    <row r="37" spans="1:7" ht="63" x14ac:dyDescent="0.25">
      <c r="A37" s="74" t="s">
        <v>321</v>
      </c>
      <c r="B37" s="77" t="s">
        <v>322</v>
      </c>
      <c r="C37" s="70" t="s">
        <v>323</v>
      </c>
      <c r="D37" s="79">
        <f>2651.54*12</f>
        <v>31818.48</v>
      </c>
      <c r="E37" s="76"/>
      <c r="F37" s="97"/>
      <c r="G37" s="6"/>
    </row>
    <row r="38" spans="1:7" ht="47.25" x14ac:dyDescent="0.25">
      <c r="A38" s="74" t="s">
        <v>324</v>
      </c>
      <c r="B38" s="77" t="s">
        <v>325</v>
      </c>
      <c r="C38" s="78" t="s">
        <v>246</v>
      </c>
      <c r="D38" s="79">
        <f>0.51*1324*12</f>
        <v>8102.88</v>
      </c>
      <c r="E38" s="73"/>
      <c r="F38" s="6"/>
      <c r="G38" s="6"/>
    </row>
    <row r="39" spans="1:7" ht="94.5" x14ac:dyDescent="0.25">
      <c r="A39" s="74" t="s">
        <v>326</v>
      </c>
      <c r="B39" s="77" t="s">
        <v>327</v>
      </c>
      <c r="C39" s="78" t="s">
        <v>246</v>
      </c>
      <c r="D39" s="79">
        <f>0.91*1324*12</f>
        <v>14458.080000000002</v>
      </c>
      <c r="E39" s="76"/>
      <c r="F39" s="6"/>
      <c r="G39" s="6"/>
    </row>
    <row r="40" spans="1:7" ht="63" x14ac:dyDescent="0.25">
      <c r="A40" s="74" t="s">
        <v>328</v>
      </c>
      <c r="B40" s="75" t="s">
        <v>368</v>
      </c>
      <c r="C40" s="70" t="s">
        <v>329</v>
      </c>
      <c r="D40" s="73">
        <v>3125.3</v>
      </c>
      <c r="E40" s="80"/>
      <c r="F40" s="6"/>
      <c r="G40" s="6"/>
    </row>
    <row r="41" spans="1:7" ht="31.5" x14ac:dyDescent="0.25">
      <c r="A41" s="74" t="s">
        <v>330</v>
      </c>
      <c r="B41" s="81" t="s">
        <v>331</v>
      </c>
      <c r="C41" s="78" t="s">
        <v>332</v>
      </c>
      <c r="D41" s="79">
        <v>670.3</v>
      </c>
      <c r="E41" s="76"/>
      <c r="F41" s="6"/>
      <c r="G41" s="6"/>
    </row>
    <row r="42" spans="1:7" ht="47.25" x14ac:dyDescent="0.25">
      <c r="A42" s="74" t="s">
        <v>333</v>
      </c>
      <c r="B42" s="82" t="s">
        <v>334</v>
      </c>
      <c r="C42" s="70"/>
      <c r="D42" s="73">
        <v>3254.6</v>
      </c>
      <c r="E42" s="80"/>
      <c r="F42" s="6"/>
      <c r="G42" s="6"/>
    </row>
    <row r="43" spans="1:7" ht="47.25" x14ac:dyDescent="0.25">
      <c r="A43" s="74" t="s">
        <v>335</v>
      </c>
      <c r="B43" s="82" t="s">
        <v>374</v>
      </c>
      <c r="C43" s="78"/>
      <c r="D43" s="79">
        <f>9764/2</f>
        <v>4882</v>
      </c>
      <c r="E43" s="76"/>
      <c r="F43" s="6"/>
      <c r="G43" s="6"/>
    </row>
    <row r="44" spans="1:7" ht="47.25" x14ac:dyDescent="0.25">
      <c r="A44" s="74" t="s">
        <v>336</v>
      </c>
      <c r="B44" s="82" t="s">
        <v>337</v>
      </c>
      <c r="C44" s="78"/>
      <c r="D44" s="79">
        <v>611.29999999999995</v>
      </c>
      <c r="E44" s="76"/>
      <c r="F44" s="6"/>
      <c r="G44" s="6"/>
    </row>
    <row r="45" spans="1:7" ht="47.25" x14ac:dyDescent="0.25">
      <c r="A45" s="74" t="s">
        <v>338</v>
      </c>
      <c r="B45" s="77" t="s">
        <v>339</v>
      </c>
      <c r="C45" s="78" t="s">
        <v>375</v>
      </c>
      <c r="D45" s="79">
        <f>1190*2</f>
        <v>2380</v>
      </c>
      <c r="E45" s="76"/>
      <c r="F45" s="6"/>
      <c r="G45" s="6"/>
    </row>
    <row r="46" spans="1:7" ht="47.25" x14ac:dyDescent="0.25">
      <c r="A46" s="74" t="s">
        <v>340</v>
      </c>
      <c r="B46" s="77" t="s">
        <v>341</v>
      </c>
      <c r="C46" s="78"/>
      <c r="D46" s="73">
        <v>2320.3000000000002</v>
      </c>
      <c r="E46" s="80"/>
      <c r="F46" s="6"/>
      <c r="G46" s="6"/>
    </row>
    <row r="47" spans="1:7" ht="47.25" x14ac:dyDescent="0.25">
      <c r="A47" s="74" t="s">
        <v>342</v>
      </c>
      <c r="B47" s="77" t="s">
        <v>343</v>
      </c>
      <c r="C47" s="78"/>
      <c r="D47" s="79">
        <f>3700/2</f>
        <v>1850</v>
      </c>
      <c r="E47" s="76"/>
      <c r="F47" s="6"/>
      <c r="G47" s="6"/>
    </row>
    <row r="48" spans="1:7" ht="47.25" x14ac:dyDescent="0.25">
      <c r="A48" s="74" t="s">
        <v>344</v>
      </c>
      <c r="B48" s="77" t="s">
        <v>379</v>
      </c>
      <c r="C48" s="78" t="s">
        <v>380</v>
      </c>
      <c r="D48" s="79">
        <v>710</v>
      </c>
      <c r="E48" s="76"/>
      <c r="F48" s="6"/>
      <c r="G48" s="6"/>
    </row>
    <row r="49" spans="1:7" ht="47.25" x14ac:dyDescent="0.25">
      <c r="A49" s="74" t="s">
        <v>345</v>
      </c>
      <c r="B49" s="77" t="s">
        <v>377</v>
      </c>
      <c r="C49" s="78" t="s">
        <v>378</v>
      </c>
      <c r="D49" s="79">
        <v>18691</v>
      </c>
      <c r="E49" s="76"/>
      <c r="F49" s="6"/>
      <c r="G49" s="6"/>
    </row>
    <row r="50" spans="1:7" ht="47.25" x14ac:dyDescent="0.25">
      <c r="A50" s="74" t="s">
        <v>348</v>
      </c>
      <c r="B50" s="77" t="s">
        <v>381</v>
      </c>
      <c r="C50" s="78"/>
      <c r="D50" s="79">
        <v>376</v>
      </c>
      <c r="E50" s="76"/>
      <c r="F50" s="6"/>
      <c r="G50" s="6"/>
    </row>
    <row r="51" spans="1:7" ht="47.25" x14ac:dyDescent="0.25">
      <c r="A51" s="74" t="s">
        <v>351</v>
      </c>
      <c r="B51" s="75" t="s">
        <v>346</v>
      </c>
      <c r="C51" s="70" t="s">
        <v>347</v>
      </c>
      <c r="D51" s="73">
        <f>350*12</f>
        <v>4200</v>
      </c>
      <c r="E51" s="76"/>
      <c r="F51" s="6"/>
      <c r="G51" s="6"/>
    </row>
    <row r="52" spans="1:7" ht="47.25" x14ac:dyDescent="0.25">
      <c r="A52" s="74" t="s">
        <v>353</v>
      </c>
      <c r="B52" s="83" t="s">
        <v>349</v>
      </c>
      <c r="C52" s="84">
        <v>0.1</v>
      </c>
      <c r="D52" s="79">
        <f>0.1*SUM(D33:D51)</f>
        <v>18883.507999999994</v>
      </c>
      <c r="E52" s="6"/>
      <c r="F52" s="6"/>
      <c r="G52" s="6"/>
    </row>
    <row r="53" spans="1:7" ht="47.25" x14ac:dyDescent="0.25">
      <c r="A53" s="74" t="s">
        <v>364</v>
      </c>
      <c r="B53" s="85" t="s">
        <v>350</v>
      </c>
      <c r="C53" s="86"/>
      <c r="D53" s="87">
        <f>SUM(D33:D52)</f>
        <v>207718.58799999993</v>
      </c>
      <c r="E53" s="6"/>
      <c r="F53" s="6"/>
      <c r="G53" s="6"/>
    </row>
    <row r="54" spans="1:7" ht="47.25" x14ac:dyDescent="0.25">
      <c r="A54" s="74" t="s">
        <v>354</v>
      </c>
      <c r="B54" s="85" t="s">
        <v>370</v>
      </c>
      <c r="C54" s="88"/>
      <c r="D54" s="89">
        <f>D19-D53+D32</f>
        <v>34720.750000000087</v>
      </c>
      <c r="E54" s="6"/>
      <c r="F54" s="6"/>
      <c r="G54" s="6"/>
    </row>
    <row r="55" spans="1:7" ht="47.25" x14ac:dyDescent="0.25">
      <c r="A55" s="74" t="s">
        <v>365</v>
      </c>
      <c r="B55" s="90" t="s">
        <v>352</v>
      </c>
      <c r="C55" s="70"/>
      <c r="D55" s="73"/>
      <c r="E55" s="6"/>
      <c r="F55" s="6"/>
      <c r="G55" s="6"/>
    </row>
    <row r="56" spans="1:7" ht="47.25" x14ac:dyDescent="0.25">
      <c r="A56" s="74" t="s">
        <v>355</v>
      </c>
      <c r="B56" s="71" t="s">
        <v>371</v>
      </c>
      <c r="C56" s="70"/>
      <c r="D56" s="73">
        <v>40233.85</v>
      </c>
      <c r="E56" s="6"/>
      <c r="F56" s="6"/>
      <c r="G56" s="6"/>
    </row>
    <row r="57" spans="1:7" ht="47.25" x14ac:dyDescent="0.25">
      <c r="A57" s="74" t="s">
        <v>356</v>
      </c>
      <c r="B57" s="77" t="s">
        <v>376</v>
      </c>
      <c r="C57" s="78"/>
      <c r="D57" s="79">
        <v>455</v>
      </c>
      <c r="E57" s="6"/>
      <c r="F57" s="6"/>
      <c r="G57" s="6"/>
    </row>
    <row r="58" spans="1:7" ht="34.5" customHeight="1" x14ac:dyDescent="0.25">
      <c r="A58" s="74" t="s">
        <v>357</v>
      </c>
      <c r="B58" s="75" t="s">
        <v>382</v>
      </c>
      <c r="C58" s="78"/>
      <c r="D58" s="91">
        <v>29556</v>
      </c>
      <c r="E58" s="6"/>
      <c r="F58" s="6"/>
      <c r="G58" s="6"/>
    </row>
    <row r="59" spans="1:7" ht="47.25" x14ac:dyDescent="0.25">
      <c r="A59" s="74" t="s">
        <v>359</v>
      </c>
      <c r="B59" s="83" t="s">
        <v>349</v>
      </c>
      <c r="C59" s="84">
        <v>0.1</v>
      </c>
      <c r="D59" s="79">
        <f>0.1*SUM(D57:D58)</f>
        <v>3001.1000000000004</v>
      </c>
      <c r="E59" s="6"/>
      <c r="F59" s="6"/>
      <c r="G59" s="6"/>
    </row>
    <row r="60" spans="1:7" ht="47.25" x14ac:dyDescent="0.25">
      <c r="A60" s="74" t="s">
        <v>366</v>
      </c>
      <c r="B60" s="85" t="s">
        <v>358</v>
      </c>
      <c r="C60" s="88"/>
      <c r="D60" s="89">
        <f>SUM(D57:D59)</f>
        <v>33012.1</v>
      </c>
      <c r="E60" s="6"/>
      <c r="F60" s="6"/>
      <c r="G60" s="6"/>
    </row>
    <row r="61" spans="1:7" ht="47.25" x14ac:dyDescent="0.25">
      <c r="A61" s="74" t="s">
        <v>367</v>
      </c>
      <c r="B61" s="85" t="s">
        <v>372</v>
      </c>
      <c r="C61" s="88"/>
      <c r="D61" s="89">
        <f>D20-D60+D56</f>
        <v>30599.98</v>
      </c>
      <c r="E61" s="6"/>
      <c r="F61" s="6"/>
      <c r="G61" s="6"/>
    </row>
    <row r="62" spans="1:7" ht="32.25" customHeight="1" x14ac:dyDescent="0.25">
      <c r="A62" s="122" t="s">
        <v>190</v>
      </c>
      <c r="B62" s="122"/>
      <c r="C62" s="122"/>
      <c r="D62" s="122"/>
    </row>
    <row r="63" spans="1:7" x14ac:dyDescent="0.25">
      <c r="A63" s="92">
        <v>21</v>
      </c>
      <c r="B63" s="93" t="s">
        <v>191</v>
      </c>
      <c r="C63" s="23" t="s">
        <v>6</v>
      </c>
      <c r="D63" s="70">
        <v>0</v>
      </c>
    </row>
    <row r="64" spans="1:7" x14ac:dyDescent="0.25">
      <c r="A64" s="92">
        <v>22</v>
      </c>
      <c r="B64" s="93" t="s">
        <v>192</v>
      </c>
      <c r="C64" s="23" t="s">
        <v>6</v>
      </c>
      <c r="D64" s="70">
        <v>0</v>
      </c>
    </row>
    <row r="65" spans="1:7" ht="31.5" x14ac:dyDescent="0.25">
      <c r="A65" s="92">
        <v>23</v>
      </c>
      <c r="B65" s="93" t="s">
        <v>193</v>
      </c>
      <c r="C65" s="23" t="s">
        <v>6</v>
      </c>
      <c r="D65" s="70">
        <v>0</v>
      </c>
    </row>
    <row r="66" spans="1:7" x14ac:dyDescent="0.25">
      <c r="A66" s="92">
        <v>24</v>
      </c>
      <c r="B66" s="93" t="s">
        <v>194</v>
      </c>
      <c r="C66" s="23" t="s">
        <v>13</v>
      </c>
      <c r="D66" s="70">
        <v>0</v>
      </c>
    </row>
    <row r="67" spans="1:7" ht="34.5" customHeight="1" x14ac:dyDescent="0.25">
      <c r="A67" s="112" t="s">
        <v>119</v>
      </c>
      <c r="B67" s="112"/>
      <c r="C67" s="112"/>
      <c r="D67" s="112"/>
    </row>
    <row r="68" spans="1:7" ht="31.5" x14ac:dyDescent="0.25">
      <c r="A68" s="92">
        <v>25</v>
      </c>
      <c r="B68" s="94" t="s">
        <v>120</v>
      </c>
      <c r="C68" s="23" t="s">
        <v>13</v>
      </c>
      <c r="D68" s="73"/>
    </row>
    <row r="69" spans="1:7" x14ac:dyDescent="0.25">
      <c r="A69" s="92">
        <v>26</v>
      </c>
      <c r="B69" s="93" t="s">
        <v>125</v>
      </c>
      <c r="C69" s="23" t="s">
        <v>13</v>
      </c>
      <c r="D69" s="73">
        <v>0</v>
      </c>
    </row>
    <row r="70" spans="1:7" x14ac:dyDescent="0.25">
      <c r="A70" s="92">
        <v>27</v>
      </c>
      <c r="B70" s="93" t="s">
        <v>126</v>
      </c>
      <c r="C70" s="23" t="s">
        <v>13</v>
      </c>
      <c r="D70" s="73">
        <v>148309.32</v>
      </c>
    </row>
    <row r="71" spans="1:7" ht="31.5" x14ac:dyDescent="0.25">
      <c r="A71" s="92">
        <v>28</v>
      </c>
      <c r="B71" s="94" t="s">
        <v>121</v>
      </c>
      <c r="C71" s="23" t="s">
        <v>13</v>
      </c>
      <c r="D71" s="73"/>
    </row>
    <row r="72" spans="1:7" x14ac:dyDescent="0.25">
      <c r="A72" s="92">
        <v>29</v>
      </c>
      <c r="B72" s="93" t="s">
        <v>125</v>
      </c>
      <c r="C72" s="23" t="s">
        <v>13</v>
      </c>
      <c r="D72" s="73">
        <v>0</v>
      </c>
    </row>
    <row r="73" spans="1:7" x14ac:dyDescent="0.25">
      <c r="A73" s="92">
        <v>30</v>
      </c>
      <c r="B73" s="93" t="s">
        <v>126</v>
      </c>
      <c r="C73" s="23" t="s">
        <v>13</v>
      </c>
      <c r="D73" s="73">
        <v>144759.65</v>
      </c>
    </row>
    <row r="74" spans="1:7" ht="34.5" customHeight="1" x14ac:dyDescent="0.25">
      <c r="A74" s="112" t="s">
        <v>195</v>
      </c>
      <c r="B74" s="112"/>
      <c r="C74" s="112"/>
      <c r="D74" s="112"/>
    </row>
    <row r="75" spans="1:7" ht="47.25" x14ac:dyDescent="0.25">
      <c r="A75" s="113">
        <v>31</v>
      </c>
      <c r="B75" s="94" t="s">
        <v>91</v>
      </c>
      <c r="C75" s="23" t="s">
        <v>5</v>
      </c>
      <c r="D75" s="70" t="s">
        <v>258</v>
      </c>
      <c r="E75" s="8" t="s">
        <v>248</v>
      </c>
      <c r="F75" s="8" t="s">
        <v>253</v>
      </c>
      <c r="G75" s="8" t="s">
        <v>256</v>
      </c>
    </row>
    <row r="76" spans="1:7" x14ac:dyDescent="0.25">
      <c r="A76" s="114"/>
      <c r="B76" s="94" t="s">
        <v>59</v>
      </c>
      <c r="C76" s="23" t="s">
        <v>5</v>
      </c>
      <c r="D76" s="70" t="s">
        <v>243</v>
      </c>
      <c r="E76" s="8" t="s">
        <v>243</v>
      </c>
      <c r="F76" s="8" t="s">
        <v>243</v>
      </c>
      <c r="G76" s="8" t="s">
        <v>257</v>
      </c>
    </row>
    <row r="77" spans="1:7" x14ac:dyDescent="0.25">
      <c r="A77" s="114"/>
      <c r="B77" s="94" t="s">
        <v>122</v>
      </c>
      <c r="C77" s="23" t="s">
        <v>98</v>
      </c>
      <c r="D77" s="70">
        <f>E77+F77</f>
        <v>3753.7870000000003</v>
      </c>
      <c r="E77" s="8">
        <v>2346.817</v>
      </c>
      <c r="F77" s="8">
        <v>1406.97</v>
      </c>
      <c r="G77" s="8">
        <v>238.36</v>
      </c>
    </row>
    <row r="78" spans="1:7" x14ac:dyDescent="0.25">
      <c r="A78" s="114"/>
      <c r="B78" s="94" t="s">
        <v>196</v>
      </c>
      <c r="C78" s="23" t="s">
        <v>13</v>
      </c>
      <c r="D78" s="95">
        <f>26766.74+16035.7</f>
        <v>42802.44</v>
      </c>
      <c r="E78" s="57">
        <v>24993.040000000001</v>
      </c>
      <c r="F78" s="57">
        <f>14973.3+80945.4</f>
        <v>95918.7</v>
      </c>
      <c r="G78" s="57">
        <v>250133.71</v>
      </c>
    </row>
    <row r="79" spans="1:7" x14ac:dyDescent="0.25">
      <c r="A79" s="114"/>
      <c r="B79" s="93" t="s">
        <v>197</v>
      </c>
      <c r="C79" s="23" t="s">
        <v>13</v>
      </c>
      <c r="D79" s="96">
        <f>23775.49+14553.91</f>
        <v>38329.4</v>
      </c>
      <c r="E79" s="58">
        <v>22206.04</v>
      </c>
      <c r="F79" s="58">
        <f>13520.7+69290.7</f>
        <v>82811.399999999994</v>
      </c>
      <c r="G79" s="58">
        <v>256543.65</v>
      </c>
    </row>
    <row r="80" spans="1:7" x14ac:dyDescent="0.25">
      <c r="A80" s="114"/>
      <c r="B80" s="93" t="s">
        <v>198</v>
      </c>
      <c r="C80" s="23" t="s">
        <v>13</v>
      </c>
      <c r="D80" s="96">
        <f>D78-D79</f>
        <v>4473.0400000000009</v>
      </c>
      <c r="E80" s="58">
        <f>E78-E79</f>
        <v>2787</v>
      </c>
      <c r="F80" s="58">
        <f t="shared" ref="F80" si="0">F78-F79</f>
        <v>13107.300000000003</v>
      </c>
      <c r="G80" s="58">
        <f>G78-G79</f>
        <v>-6409.9400000000023</v>
      </c>
    </row>
    <row r="81" spans="1:7" ht="31.5" x14ac:dyDescent="0.25">
      <c r="A81" s="114"/>
      <c r="B81" s="93" t="s">
        <v>201</v>
      </c>
      <c r="C81" s="23" t="s">
        <v>13</v>
      </c>
      <c r="D81" s="123" t="s">
        <v>383</v>
      </c>
      <c r="E81" s="124"/>
      <c r="F81" s="124"/>
      <c r="G81" s="125"/>
    </row>
    <row r="82" spans="1:7" ht="31.5" x14ac:dyDescent="0.25">
      <c r="A82" s="114"/>
      <c r="B82" s="93" t="s">
        <v>200</v>
      </c>
      <c r="C82" s="23" t="s">
        <v>13</v>
      </c>
      <c r="D82" s="123" t="s">
        <v>383</v>
      </c>
      <c r="E82" s="124"/>
      <c r="F82" s="124"/>
      <c r="G82" s="125"/>
    </row>
    <row r="83" spans="1:7" ht="31.5" x14ac:dyDescent="0.25">
      <c r="A83" s="114"/>
      <c r="B83" s="93" t="s">
        <v>199</v>
      </c>
      <c r="C83" s="23" t="s">
        <v>13</v>
      </c>
      <c r="D83" s="123" t="s">
        <v>383</v>
      </c>
      <c r="E83" s="124"/>
      <c r="F83" s="124"/>
      <c r="G83" s="125"/>
    </row>
    <row r="84" spans="1:7" ht="47.25" x14ac:dyDescent="0.25">
      <c r="A84" s="115"/>
      <c r="B84" s="94" t="s">
        <v>202</v>
      </c>
      <c r="C84" s="23" t="s">
        <v>13</v>
      </c>
      <c r="D84" s="95">
        <v>0</v>
      </c>
      <c r="E84" s="8">
        <v>0</v>
      </c>
      <c r="F84" s="8">
        <v>0</v>
      </c>
      <c r="G84" s="8">
        <v>0</v>
      </c>
    </row>
    <row r="85" spans="1:7" ht="32.25" customHeight="1" x14ac:dyDescent="0.25">
      <c r="A85" s="116" t="s">
        <v>203</v>
      </c>
      <c r="B85" s="117"/>
      <c r="C85" s="117"/>
      <c r="D85" s="118"/>
    </row>
    <row r="86" spans="1:7" x14ac:dyDescent="0.25">
      <c r="A86" s="92">
        <v>32</v>
      </c>
      <c r="B86" s="93" t="s">
        <v>191</v>
      </c>
      <c r="C86" s="23" t="s">
        <v>6</v>
      </c>
      <c r="D86" s="96">
        <v>0</v>
      </c>
    </row>
    <row r="87" spans="1:7" x14ac:dyDescent="0.25">
      <c r="A87" s="92">
        <v>33</v>
      </c>
      <c r="B87" s="93" t="s">
        <v>192</v>
      </c>
      <c r="C87" s="23" t="s">
        <v>6</v>
      </c>
      <c r="D87" s="70">
        <v>0</v>
      </c>
    </row>
    <row r="88" spans="1:7" ht="31.5" x14ac:dyDescent="0.25">
      <c r="A88" s="92">
        <v>34</v>
      </c>
      <c r="B88" s="93" t="s">
        <v>193</v>
      </c>
      <c r="C88" s="23" t="s">
        <v>6</v>
      </c>
      <c r="D88" s="22">
        <v>0</v>
      </c>
    </row>
    <row r="89" spans="1:7" x14ac:dyDescent="0.25">
      <c r="A89" s="92">
        <v>35</v>
      </c>
      <c r="B89" s="93" t="s">
        <v>194</v>
      </c>
      <c r="C89" s="23" t="s">
        <v>13</v>
      </c>
      <c r="D89" s="70">
        <v>0</v>
      </c>
    </row>
    <row r="90" spans="1:7" ht="38.25" customHeight="1" x14ac:dyDescent="0.25">
      <c r="A90" s="116" t="s">
        <v>204</v>
      </c>
      <c r="B90" s="117"/>
      <c r="C90" s="117"/>
      <c r="D90" s="118"/>
    </row>
    <row r="91" spans="1:7" ht="31.5" x14ac:dyDescent="0.25">
      <c r="A91" s="92">
        <v>36</v>
      </c>
      <c r="B91" s="93" t="s">
        <v>205</v>
      </c>
      <c r="C91" s="23" t="s">
        <v>6</v>
      </c>
      <c r="D91" s="70">
        <v>0</v>
      </c>
    </row>
    <row r="92" spans="1:7" x14ac:dyDescent="0.25">
      <c r="A92" s="92">
        <v>37</v>
      </c>
      <c r="B92" s="93" t="s">
        <v>206</v>
      </c>
      <c r="C92" s="23" t="s">
        <v>6</v>
      </c>
      <c r="D92" s="70">
        <v>0</v>
      </c>
    </row>
    <row r="93" spans="1:7" ht="31.5" x14ac:dyDescent="0.25">
      <c r="A93" s="92">
        <v>38</v>
      </c>
      <c r="B93" s="93" t="s">
        <v>207</v>
      </c>
      <c r="C93" s="23" t="s">
        <v>13</v>
      </c>
      <c r="D93" s="22">
        <v>0</v>
      </c>
    </row>
    <row r="94" spans="1:7" x14ac:dyDescent="0.25">
      <c r="A94" s="60"/>
      <c r="B94" s="1"/>
    </row>
    <row r="95" spans="1:7" x14ac:dyDescent="0.25">
      <c r="A95" s="60"/>
      <c r="B95" s="1" t="s">
        <v>360</v>
      </c>
      <c r="D95" s="1" t="s">
        <v>361</v>
      </c>
    </row>
  </sheetData>
  <mergeCells count="13">
    <mergeCell ref="D1:G3"/>
    <mergeCell ref="A4:E4"/>
    <mergeCell ref="A10:D10"/>
    <mergeCell ref="A29:D29"/>
    <mergeCell ref="A62:D62"/>
    <mergeCell ref="A67:D67"/>
    <mergeCell ref="A74:D74"/>
    <mergeCell ref="A75:A84"/>
    <mergeCell ref="A85:D85"/>
    <mergeCell ref="A90:D90"/>
    <mergeCell ref="D81:G81"/>
    <mergeCell ref="D82:G82"/>
    <mergeCell ref="D83:G83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2017-05-11T03:12:41Z</dcterms:modified>
</cp:coreProperties>
</file>