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'2.8'!#REF!</definedName>
  </definedNames>
  <calcPr calcId="152511"/>
</workbook>
</file>

<file path=xl/calcChain.xml><?xml version="1.0" encoding="utf-8"?>
<calcChain xmlns="http://schemas.openxmlformats.org/spreadsheetml/2006/main">
  <c r="D72" i="12" l="1"/>
  <c r="D71" i="12"/>
  <c r="D68" i="12"/>
  <c r="D64" i="12" l="1"/>
  <c r="D70" i="12" l="1"/>
  <c r="D67" i="12"/>
  <c r="D47" i="12"/>
  <c r="D41" i="12"/>
  <c r="D40" i="12"/>
  <c r="D51" i="12"/>
  <c r="D39" i="12" l="1"/>
  <c r="D38" i="12"/>
  <c r="D36" i="12"/>
  <c r="D35" i="12"/>
  <c r="F93" i="12" l="1"/>
  <c r="D16" i="12" l="1"/>
  <c r="G92" i="12" l="1"/>
  <c r="F92" i="12"/>
  <c r="E92" i="12"/>
  <c r="D92" i="12"/>
  <c r="D48" i="12"/>
  <c r="D44" i="12"/>
  <c r="D42" i="12"/>
  <c r="D25" i="12"/>
  <c r="D20" i="12"/>
  <c r="D54" i="12" l="1"/>
  <c r="D19" i="12"/>
  <c r="D73" i="12"/>
  <c r="D55" i="12" l="1"/>
  <c r="D56" i="12" s="1"/>
  <c r="D30" i="12"/>
  <c r="D27" i="12" s="1"/>
  <c r="D28" i="5"/>
</calcChain>
</file>

<file path=xl/sharedStrings.xml><?xml version="1.0" encoding="utf-8"?>
<sst xmlns="http://schemas.openxmlformats.org/spreadsheetml/2006/main" count="1050" uniqueCount="411">
  <si>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</si>
  <si>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</si>
  <si>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</si>
  <si>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</si>
  <si>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</si>
  <si>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</si>
  <si>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</si>
  <si>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</si>
  <si>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</si>
  <si>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</si>
  <si>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</si>
  <si>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</si>
  <si>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</si>
  <si>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</si>
  <si>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</si>
  <si>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</si>
  <si>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</si>
  <si>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</si>
  <si>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</si>
  <si>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</si>
  <si>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</si>
  <si>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</si>
  <si>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</si>
  <si>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</si>
  <si>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</si>
  <si>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</si>
  <si>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</si>
  <si>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</si>
  <si>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</si>
  <si>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</si>
  <si>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</si>
  <si>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</si>
  <si>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</si>
  <si>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</si>
  <si>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</si>
  <si>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</si>
  <si>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</si>
  <si>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</si>
  <si>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</si>
  <si>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</si>
  <si>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</si>
  <si>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</si>
  <si>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</si>
  <si>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</si>
  <si>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</si>
  <si>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</si>
  <si>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</si>
  <si>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</si>
  <si>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</si>
  <si>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</si>
  <si>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</si>
  <si>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</si>
  <si>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</si>
  <si>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</si>
  <si>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</si>
  <si>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</si>
  <si>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</si>
  <si>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</si>
  <si>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</si>
  <si>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</si>
  <si>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</si>
  <si>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</si>
  <si>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</si>
  <si>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</si>
  <si>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</si>
  <si>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</si>
  <si>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</si>
  <si>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</si>
  <si>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</si>
  <si>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</si>
  <si>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</si>
  <si>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</si>
  <si>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</si>
  <si>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</si>
  <si>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</si>
  <si>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</si>
  <si>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</si>
  <si>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</si>
  <si>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</si>
  <si>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</si>
  <si>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</si>
  <si>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</si>
  <si>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</si>
  <si>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</si>
  <si>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</si>
  <si>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</si>
  <si>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</si>
  <si>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</si>
  <si>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</si>
  <si>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</si>
  <si>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</si>
  <si>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</si>
  <si>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</si>
  <si>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</si>
  <si>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</si>
  <si>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</si>
  <si>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</si>
  <si>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</si>
  <si>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</si>
  <si>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</si>
  <si>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</si>
  <si>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</si>
  <si>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</si>
  <si>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</si>
  <si>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</si>
  <si>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</si>
  <si>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</si>
  <si>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</si>
  <si>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</si>
  <si>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</si>
  <si>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</si>
  <si>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</si>
  <si>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</si>
  <si>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</si>
  <si>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</si>
  <si>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</si>
  <si>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</si>
  <si>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</si>
  <si>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</si>
  <si>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</si>
  <si>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</si>
  <si>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</si>
  <si>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</si>
  <si>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</si>
  <si>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</si>
  <si>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</si>
  <si>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</si>
  <si>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</si>
  <si>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</si>
  <si>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</si>
  <si>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</si>
  <si>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</si>
  <si>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</si>
  <si>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</si>
  <si>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</si>
  <si>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</si>
  <si>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</si>
  <si>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</si>
  <si>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</si>
  <si>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</si>
  <si>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</si>
  <si>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</si>
  <si>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</si>
  <si>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</si>
  <si>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</si>
  <si>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</si>
  <si>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</si>
  <si>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</si>
  <si>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</si>
  <si>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</si>
  <si>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</si>
  <si>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</si>
  <si>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</si>
  <si>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</si>
  <si>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</si>
  <si>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</si>
  <si>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</si>
  <si>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</si>
  <si>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</si>
  <si>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</si>
  <si>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</si>
  <si>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</si>
  <si>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</si>
  <si>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</si>
  <si>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</si>
  <si>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</si>
  <si>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</si>
  <si>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</si>
  <si>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</si>
  <si>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</si>
  <si>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</si>
  <si>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</si>
  <si>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</si>
  <si>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</si>
  <si>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</si>
  <si>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</si>
  <si>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</si>
  <si>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</si>
  <si>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</si>
  <si>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</si>
  <si>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</si>
  <si>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</si>
  <si>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</si>
  <si>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</si>
  <si>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</si>
  <si>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</si>
  <si>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</si>
  <si>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</si>
  <si>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</si>
  <si>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</si>
  <si>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</si>
  <si>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</si>
  <si>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</si>
  <si>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</si>
  <si>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</si>
  <si>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</si>
  <si>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</si>
  <si>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</si>
  <si>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</si>
  <si>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</si>
  <si>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</si>
  <si>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</si>
  <si>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</si>
  <si>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</si>
  <si>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</si>
  <si>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</si>
  <si>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</si>
  <si>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</si>
  <si>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</si>
  <si>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</si>
  <si>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</si>
  <si>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</si>
  <si>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</si>
  <si>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</si>
  <si>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</si>
  <si>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</si>
  <si>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</si>
  <si>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</si>
  <si>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</si>
  <si>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</si>
  <si>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</si>
  <si>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</si>
  <si>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</si>
  <si>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</si>
  <si>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</si>
  <si>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</si>
  <si>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</si>
  <si>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</si>
  <si>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</si>
  <si>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</si>
  <si>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</si>
  <si>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</si>
  <si>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</si>
  <si>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</si>
  <si>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</si>
  <si>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</si>
  <si>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</si>
  <si>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</si>
  <si>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</si>
  <si>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</si>
  <si>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</si>
  <si>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</si>
  <si>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</si>
  <si>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</si>
  <si>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</si>
  <si>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</si>
  <si>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</si>
  <si>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</si>
  <si>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</si>
  <si>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</si>
  <si>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</si>
  <si>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</si>
  <si>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</si>
  <si>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</si>
  <si>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</si>
  <si>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</si>
  <si>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</si>
  <si>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</si>
  <si>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</si>
  <si>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</si>
  <si>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</si>
  <si>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</si>
  <si>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</si>
  <si>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</si>
  <si>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</si>
  <si>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</si>
  <si>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</si>
  <si>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</si>
  <si>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</si>
  <si>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</si>
  <si>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</si>
  <si>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</si>
  <si>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</si>
  <si>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</si>
  <si>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</si>
  <si>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</si>
  <si>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</si>
  <si>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</si>
  <si>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</si>
  <si>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</si>
  <si>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</si>
  <si>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</si>
  <si>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</si>
  <si>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</si>
  <si>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</si>
  <si>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</si>
  <si>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Протокол общего собрания собственников от 27.09.2012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</si>
  <si>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</si>
  <si>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</si>
  <si>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</si>
  <si>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</si>
  <si>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</si>
  <si>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</si>
  <si>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</si>
  <si>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</si>
  <si>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45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</si>
  <si>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</si>
  <si>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</si>
  <si>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</si>
  <si>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</si>
  <si>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</si>
  <si>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</si>
  <si>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</si>
  <si>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</si>
  <si>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</si>
  <si>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 xml:space="preserve">Согласовано:  </t>
  </si>
  <si>
    <t>Совет МКД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</si>
  <si>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</si>
  <si>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</si>
  <si>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</si>
  <si>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</si>
  <si>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</si>
  <si>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 xml:space="preserve"> 22.1</t>
  </si>
  <si>
    <t>Содержание придомовой территорории</t>
  </si>
  <si>
    <t xml:space="preserve"> 22.2</t>
  </si>
  <si>
    <t>Уборка лестничных клеток</t>
  </si>
  <si>
    <t xml:space="preserve"> 22.3</t>
  </si>
  <si>
    <t>Освещение мест общего пользования</t>
  </si>
  <si>
    <t xml:space="preserve"> 22.4</t>
  </si>
  <si>
    <t>Аварийно-диспетчерская служба</t>
  </si>
  <si>
    <t xml:space="preserve"> 22.5</t>
  </si>
  <si>
    <t>Вывоз твердых бытовых отходов</t>
  </si>
  <si>
    <t xml:space="preserve"> 22.6</t>
  </si>
  <si>
    <t>Обеспечение работоспособности внутридомовых систем электроснабжения и электрооборудования</t>
  </si>
  <si>
    <t xml:space="preserve"> 22.7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</si>
  <si>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</si>
  <si>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22.8</t>
  </si>
  <si>
    <t>Содержание лифтового оборудования</t>
  </si>
  <si>
    <t>по договору 5850 руб. 1 лифт</t>
  </si>
  <si>
    <t xml:space="preserve"> 22.9</t>
  </si>
  <si>
    <t>Подготовка лифтов к ежегодному ТО</t>
  </si>
  <si>
    <t>6000руб./шт.</t>
  </si>
  <si>
    <t xml:space="preserve"> 22.10</t>
  </si>
  <si>
    <t>2 раза (перед и после отопительного периода)</t>
  </si>
  <si>
    <t xml:space="preserve"> 22.11</t>
  </si>
  <si>
    <t xml:space="preserve"> 22.12</t>
  </si>
  <si>
    <t>Дезинсекция подвальных помещений</t>
  </si>
  <si>
    <t>ежеквартально и по заявкам</t>
  </si>
  <si>
    <t xml:space="preserve"> 22.13</t>
  </si>
  <si>
    <t>Открытие и закрытие слуховых окон подвальных и чердачных помещений</t>
  </si>
  <si>
    <t xml:space="preserve"> 22.15</t>
  </si>
  <si>
    <t xml:space="preserve"> 22.16</t>
  </si>
  <si>
    <t>Биллинг прибора учета тепловой энергии(снятие показаний, обработка и согласование с ООО "Иркутскэнергосбыт")</t>
  </si>
  <si>
    <t>600 руб. в месяц</t>
  </si>
  <si>
    <t xml:space="preserve"> 22.18</t>
  </si>
  <si>
    <t xml:space="preserve">Скашивание травы 2 раза </t>
  </si>
  <si>
    <t>июль и сентябрь</t>
  </si>
  <si>
    <t xml:space="preserve"> 22.21</t>
  </si>
  <si>
    <t xml:space="preserve"> 22.22</t>
  </si>
  <si>
    <t xml:space="preserve"> 22.23</t>
  </si>
  <si>
    <t>Ремонт мусорных баков</t>
  </si>
  <si>
    <t xml:space="preserve"> 22.24</t>
  </si>
  <si>
    <t>2 шт.</t>
  </si>
  <si>
    <t xml:space="preserve"> 22.25</t>
  </si>
  <si>
    <t xml:space="preserve"> 22.26</t>
  </si>
  <si>
    <t xml:space="preserve"> 22.27</t>
  </si>
  <si>
    <t>Уборка снега с подъездных козырьков</t>
  </si>
  <si>
    <t xml:space="preserve"> 22.28</t>
  </si>
  <si>
    <t>Посыпка пешеходных дорожек отсевом</t>
  </si>
  <si>
    <t>зимний период</t>
  </si>
  <si>
    <t xml:space="preserve"> 22.29</t>
  </si>
  <si>
    <t>Прочие расходы (канцтовары, наклейки и логотипы, платежные документы и т. д.)</t>
  </si>
  <si>
    <t xml:space="preserve"> 22.30</t>
  </si>
  <si>
    <t>Вознаграждение управляющей компании</t>
  </si>
  <si>
    <t xml:space="preserve"> 22.31</t>
  </si>
  <si>
    <t xml:space="preserve"> 22.32</t>
  </si>
  <si>
    <t xml:space="preserve"> 22.33</t>
  </si>
  <si>
    <t>Текущий ремонт</t>
  </si>
  <si>
    <t xml:space="preserve"> 22.34</t>
  </si>
  <si>
    <t xml:space="preserve"> 22.35</t>
  </si>
  <si>
    <t xml:space="preserve"> 22.36</t>
  </si>
  <si>
    <t xml:space="preserve"> 22.37</t>
  </si>
  <si>
    <t xml:space="preserve"> 22.38</t>
  </si>
  <si>
    <t xml:space="preserve"> 22.39</t>
  </si>
  <si>
    <t xml:space="preserve"> 22.40</t>
  </si>
  <si>
    <t>Сумма расходов по статье текущий ремонт</t>
  </si>
  <si>
    <t>Гл. инженер ООО "УК "Прибайкальская"</t>
  </si>
  <si>
    <t>Белкин И. О.</t>
  </si>
  <si>
    <t>Форма 2.8. Отчет об исполнении ООО "УК "Прибайкальская" договора управления смет доходов и расходов МКД м-на Университетский, 45</t>
  </si>
  <si>
    <t xml:space="preserve"> 22.14</t>
  </si>
  <si>
    <t xml:space="preserve"> 22.17</t>
  </si>
  <si>
    <t xml:space="preserve">Промывка системы отопления </t>
  </si>
  <si>
    <t>Остаток средст по статье содержание за 2015 г.("-" перерасход)</t>
  </si>
  <si>
    <t>Остаток средств на конец периода  по статье содержание с учетом остатков 2015 г.</t>
  </si>
  <si>
    <t>Остаток средст по статье текущий ремонт за 2015 г.("-" перерасход)</t>
  </si>
  <si>
    <t>Остаток средств на конец периода  по статье текущий ремонт с учетом остатков 2015 г.</t>
  </si>
  <si>
    <t>2,58 руб кв.м</t>
  </si>
  <si>
    <t>1,99 руб кв.м</t>
  </si>
  <si>
    <t>0,7 руб кв.м</t>
  </si>
  <si>
    <t>1,92 руб кв.м</t>
  </si>
  <si>
    <t>Подготовка и сдача теплового пункта к отопительному периоду 2016-2017 гг.</t>
  </si>
  <si>
    <t>Генеральная уборка подъезда 2 раза в год</t>
  </si>
  <si>
    <t>0,83 руб кв.м</t>
  </si>
  <si>
    <t>1,98 руб кв.м</t>
  </si>
  <si>
    <t xml:space="preserve">Косметический ремонт машинных отделений </t>
  </si>
  <si>
    <t>4875 руб 1шт.</t>
  </si>
  <si>
    <t xml:space="preserve">Замена светодиодного светильник в тамбуре кв. 7-10 </t>
  </si>
  <si>
    <t xml:space="preserve">Спиливание и вывоз сухих веток деревьев со стороны ТЦ «Камея» </t>
  </si>
  <si>
    <t xml:space="preserve">Замена участка системы канализации 1,6 м. </t>
  </si>
  <si>
    <t>Сумма расходов по статье содержание</t>
  </si>
  <si>
    <t>Учёт оплат поставщикам коммунальных ресурсов в разрезе многоквартирных домов и коммунальных услуг не ведётся</t>
  </si>
  <si>
    <t>Ремонт откосов окон подъезда</t>
  </si>
  <si>
    <t>Косметический ремонт подъезда 45-1</t>
  </si>
  <si>
    <t>Замена стеклопакетов 45-2 3 эт</t>
  </si>
  <si>
    <t>Поверка прибора учета тепловой энергии</t>
  </si>
  <si>
    <t>Ремонт электрощитков (каркасы) и закрытие их на саморезы</t>
  </si>
  <si>
    <t xml:space="preserve">Замена уч-ка трубопровода системы горячего водоснабжения диаметром 32 мм 2,5 м </t>
  </si>
  <si>
    <t xml:space="preserve">Замена уч-ка трубопровода системы водоотведения 6 м </t>
  </si>
  <si>
    <t xml:space="preserve"> 22.41</t>
  </si>
  <si>
    <t xml:space="preserve"> 22.42</t>
  </si>
  <si>
    <t xml:space="preserve"> 22.43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</si>
</sst>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/>
    <xf numFmtId="0" fontId="11" fillId="0" borderId="0" xfId="0" applyFont="1" applyAlignment="1">
      <alignment horizontal="left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3" borderId="20" xfId="0" applyNumberFormat="1" applyFont="1" applyFill="1" applyBorder="1" applyAlignment="1">
      <alignment horizontal="left" vertical="center" wrapText="1"/>
    </xf>
    <xf numFmtId="9" fontId="9" fillId="3" borderId="1" xfId="0" applyNumberFormat="1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164" fontId="15" fillId="4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2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551a27e53ddfd/protokol_45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45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13" workbookViewId="0">
      <selection activeCell="A7" sqref="A7:D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6" t="s">
        <v>132</v>
      </c>
      <c r="B1" s="96"/>
      <c r="C1" s="96"/>
      <c r="D1" s="96"/>
    </row>
    <row r="2" spans="1:4" s="14" customFormat="1" x14ac:dyDescent="0.25"/>
    <row r="3" spans="1:4" s="14" customFormat="1" x14ac:dyDescent="0.25">
      <c r="A3" s="97" t="s">
        <v>14</v>
      </c>
      <c r="B3" s="97"/>
      <c r="C3" s="97"/>
      <c r="D3" s="97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42825</v>
      </c>
    </row>
    <row r="7" spans="1:4" s="6" customFormat="1" ht="18.75" customHeight="1" x14ac:dyDescent="0.25">
      <c r="A7" s="95" t="s">
        <v>15</v>
      </c>
      <c r="B7" s="95"/>
      <c r="C7" s="95"/>
      <c r="D7" s="95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208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95" t="s">
        <v>39</v>
      </c>
      <c r="B10" s="95"/>
      <c r="C10" s="95"/>
      <c r="D10" s="95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95" t="s">
        <v>19</v>
      </c>
      <c r="B12" s="95"/>
      <c r="C12" s="95"/>
      <c r="D12" s="95"/>
    </row>
    <row r="13" spans="1:4" s="6" customFormat="1" ht="54.75" customHeight="1" x14ac:dyDescent="0.25">
      <c r="A13" s="4" t="s">
        <v>136</v>
      </c>
      <c r="B13" s="7" t="s">
        <v>40</v>
      </c>
      <c r="C13" s="5" t="s">
        <v>5</v>
      </c>
      <c r="D13" s="5" t="s">
        <v>295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2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2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90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90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3948.6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3529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419.59999999999991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296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210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95" t="s">
        <v>30</v>
      </c>
      <c r="B37" s="95"/>
      <c r="C37" s="95"/>
      <c r="D37" s="95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214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8" t="s">
        <v>83</v>
      </c>
      <c r="B1" s="98"/>
      <c r="C1" s="98"/>
      <c r="D1" s="9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4">
        <v>42825</v>
      </c>
    </row>
    <row r="5" spans="1:4" s="6" customFormat="1" ht="20.100000000000001" customHeight="1" x14ac:dyDescent="0.25">
      <c r="A5" s="95" t="s">
        <v>41</v>
      </c>
      <c r="B5" s="95"/>
      <c r="C5" s="95"/>
      <c r="D5" s="95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222</v>
      </c>
    </row>
    <row r="7" spans="1:4" s="6" customFormat="1" ht="20.100000000000001" customHeight="1" x14ac:dyDescent="0.25">
      <c r="A7" s="95" t="s">
        <v>173</v>
      </c>
      <c r="B7" s="95"/>
      <c r="C7" s="95"/>
      <c r="D7" s="95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223</v>
      </c>
    </row>
    <row r="10" spans="1:4" s="6" customFormat="1" ht="20.100000000000001" customHeight="1" x14ac:dyDescent="0.25">
      <c r="A10" s="95" t="s">
        <v>84</v>
      </c>
      <c r="B10" s="95"/>
      <c r="C10" s="95"/>
      <c r="D10" s="95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219</v>
      </c>
    </row>
    <row r="12" spans="1:4" s="6" customFormat="1" ht="20.100000000000001" customHeight="1" x14ac:dyDescent="0.25">
      <c r="A12" s="99" t="s">
        <v>44</v>
      </c>
      <c r="B12" s="99"/>
      <c r="C12" s="99"/>
      <c r="D12" s="99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224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220</v>
      </c>
    </row>
    <row r="15" spans="1:4" s="6" customFormat="1" ht="20.100000000000001" customHeight="1" x14ac:dyDescent="0.25">
      <c r="A15" s="99" t="s">
        <v>47</v>
      </c>
      <c r="B15" s="99"/>
      <c r="C15" s="99"/>
      <c r="D15" s="99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95" t="s">
        <v>49</v>
      </c>
      <c r="B17" s="95"/>
      <c r="C17" s="95"/>
      <c r="D17" s="95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225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103" t="s">
        <v>85</v>
      </c>
      <c r="B20" s="103"/>
      <c r="C20" s="103"/>
      <c r="D20" s="103"/>
    </row>
    <row r="21" spans="1:4" s="6" customFormat="1" ht="20.100000000000001" customHeight="1" x14ac:dyDescent="0.25">
      <c r="A21" s="100" t="s">
        <v>146</v>
      </c>
      <c r="B21" s="55" t="s">
        <v>52</v>
      </c>
      <c r="C21" s="26" t="s">
        <v>5</v>
      </c>
      <c r="D21" s="27">
        <v>1</v>
      </c>
    </row>
    <row r="22" spans="1:4" s="6" customFormat="1" ht="20.100000000000001" customHeight="1" x14ac:dyDescent="0.25">
      <c r="A22" s="101"/>
      <c r="B22" s="3" t="s">
        <v>53</v>
      </c>
      <c r="C22" s="5" t="s">
        <v>5</v>
      </c>
      <c r="D22" s="50" t="s">
        <v>277</v>
      </c>
    </row>
    <row r="23" spans="1:4" s="6" customFormat="1" ht="20.100000000000001" customHeight="1" thickBot="1" x14ac:dyDescent="0.3">
      <c r="A23" s="102"/>
      <c r="B23" s="44" t="s">
        <v>54</v>
      </c>
      <c r="C23" s="30" t="s">
        <v>5</v>
      </c>
      <c r="D23" s="31">
        <v>1990</v>
      </c>
    </row>
    <row r="24" spans="1:4" s="6" customFormat="1" ht="20.100000000000001" customHeight="1" x14ac:dyDescent="0.25">
      <c r="A24" s="100">
        <v>12</v>
      </c>
      <c r="B24" s="55" t="s">
        <v>52</v>
      </c>
      <c r="C24" s="26" t="s">
        <v>5</v>
      </c>
      <c r="D24" s="27">
        <v>2</v>
      </c>
    </row>
    <row r="25" spans="1:4" s="6" customFormat="1" ht="20.100000000000001" customHeight="1" x14ac:dyDescent="0.25">
      <c r="A25" s="101"/>
      <c r="B25" s="3" t="s">
        <v>53</v>
      </c>
      <c r="C25" s="5" t="s">
        <v>5</v>
      </c>
      <c r="D25" s="50" t="s">
        <v>277</v>
      </c>
    </row>
    <row r="26" spans="1:4" s="6" customFormat="1" ht="20.100000000000001" customHeight="1" thickBot="1" x14ac:dyDescent="0.3">
      <c r="A26" s="102"/>
      <c r="B26" s="44" t="s">
        <v>54</v>
      </c>
      <c r="C26" s="30" t="s">
        <v>5</v>
      </c>
      <c r="D26" s="31">
        <v>1990</v>
      </c>
    </row>
    <row r="27" spans="1:4" s="6" customFormat="1" ht="20.100000000000001" customHeight="1" thickBot="1" x14ac:dyDescent="0.3">
      <c r="A27" s="104" t="s">
        <v>55</v>
      </c>
      <c r="B27" s="104"/>
      <c r="C27" s="104"/>
      <c r="D27" s="104"/>
    </row>
    <row r="28" spans="1:4" s="6" customFormat="1" ht="20.100000000000001" customHeight="1" x14ac:dyDescent="0.25">
      <c r="A28" s="100">
        <v>13</v>
      </c>
      <c r="B28" s="55" t="s">
        <v>56</v>
      </c>
      <c r="C28" s="26" t="s">
        <v>5</v>
      </c>
      <c r="D28" s="27" t="s">
        <v>280</v>
      </c>
    </row>
    <row r="29" spans="1:4" s="6" customFormat="1" ht="20.100000000000001" customHeight="1" x14ac:dyDescent="0.25">
      <c r="A29" s="101"/>
      <c r="B29" s="7" t="s">
        <v>57</v>
      </c>
      <c r="C29" s="5" t="s">
        <v>5</v>
      </c>
      <c r="D29" s="28" t="s">
        <v>281</v>
      </c>
    </row>
    <row r="30" spans="1:4" s="6" customFormat="1" ht="36.75" customHeight="1" x14ac:dyDescent="0.25">
      <c r="A30" s="101"/>
      <c r="B30" s="3" t="s">
        <v>58</v>
      </c>
      <c r="C30" s="5" t="s">
        <v>5</v>
      </c>
      <c r="D30" s="50" t="s">
        <v>282</v>
      </c>
    </row>
    <row r="31" spans="1:4" s="6" customFormat="1" ht="20.100000000000001" customHeight="1" x14ac:dyDescent="0.25">
      <c r="A31" s="101"/>
      <c r="B31" s="3" t="s">
        <v>59</v>
      </c>
      <c r="C31" s="5" t="s">
        <v>5</v>
      </c>
      <c r="D31" s="50" t="s">
        <v>283</v>
      </c>
    </row>
    <row r="32" spans="1:4" s="6" customFormat="1" ht="20.100000000000001" customHeight="1" x14ac:dyDescent="0.25">
      <c r="A32" s="101"/>
      <c r="B32" s="3" t="s">
        <v>60</v>
      </c>
      <c r="C32" s="5" t="s">
        <v>5</v>
      </c>
      <c r="D32" s="42">
        <v>41530</v>
      </c>
    </row>
    <row r="33" spans="1:4" s="6" customFormat="1" ht="20.100000000000001" customHeight="1" thickBot="1" x14ac:dyDescent="0.3">
      <c r="A33" s="102"/>
      <c r="B33" s="58" t="s">
        <v>61</v>
      </c>
      <c r="C33" s="30" t="s">
        <v>5</v>
      </c>
      <c r="D33" s="36">
        <v>42925</v>
      </c>
    </row>
    <row r="34" spans="1:4" ht="15.75" customHeight="1" x14ac:dyDescent="0.25">
      <c r="A34" s="100">
        <v>14</v>
      </c>
      <c r="B34" s="55" t="s">
        <v>56</v>
      </c>
      <c r="C34" s="26" t="s">
        <v>5</v>
      </c>
      <c r="D34" s="27" t="s">
        <v>247</v>
      </c>
    </row>
    <row r="35" spans="1:4" x14ac:dyDescent="0.25">
      <c r="A35" s="101"/>
      <c r="B35" s="7" t="s">
        <v>57</v>
      </c>
      <c r="C35" s="5" t="s">
        <v>5</v>
      </c>
      <c r="D35" s="28" t="s">
        <v>281</v>
      </c>
    </row>
    <row r="36" spans="1:4" ht="31.5" x14ac:dyDescent="0.25">
      <c r="A36" s="101"/>
      <c r="B36" s="3" t="s">
        <v>58</v>
      </c>
      <c r="C36" s="5" t="s">
        <v>5</v>
      </c>
      <c r="D36" s="50" t="s">
        <v>284</v>
      </c>
    </row>
    <row r="37" spans="1:4" ht="15.75" customHeight="1" x14ac:dyDescent="0.25">
      <c r="A37" s="101"/>
      <c r="B37" s="3" t="s">
        <v>59</v>
      </c>
      <c r="C37" s="5" t="s">
        <v>5</v>
      </c>
      <c r="D37" s="50" t="s">
        <v>242</v>
      </c>
    </row>
    <row r="38" spans="1:4" x14ac:dyDescent="0.25">
      <c r="A38" s="101"/>
      <c r="B38" s="3" t="s">
        <v>60</v>
      </c>
      <c r="C38" s="5" t="s">
        <v>5</v>
      </c>
      <c r="D38" s="42">
        <v>41956</v>
      </c>
    </row>
    <row r="39" spans="1:4" ht="15.75" customHeight="1" thickBot="1" x14ac:dyDescent="0.3">
      <c r="A39" s="102"/>
      <c r="B39" s="58" t="s">
        <v>61</v>
      </c>
      <c r="C39" s="30" t="s">
        <v>5</v>
      </c>
      <c r="D39" s="36">
        <v>44148</v>
      </c>
    </row>
    <row r="40" spans="1:4" x14ac:dyDescent="0.25">
      <c r="A40" s="100">
        <v>15</v>
      </c>
      <c r="B40" s="55" t="s">
        <v>56</v>
      </c>
      <c r="C40" s="26" t="s">
        <v>5</v>
      </c>
      <c r="D40" s="27" t="s">
        <v>258</v>
      </c>
    </row>
    <row r="41" spans="1:4" ht="15.75" customHeight="1" x14ac:dyDescent="0.25">
      <c r="A41" s="101"/>
      <c r="B41" s="7" t="s">
        <v>57</v>
      </c>
      <c r="C41" s="5" t="s">
        <v>5</v>
      </c>
      <c r="D41" s="28" t="s">
        <v>281</v>
      </c>
    </row>
    <row r="42" spans="1:4" ht="31.5" x14ac:dyDescent="0.25">
      <c r="A42" s="101"/>
      <c r="B42" s="3" t="s">
        <v>58</v>
      </c>
      <c r="C42" s="5" t="s">
        <v>5</v>
      </c>
      <c r="D42" s="50" t="s">
        <v>284</v>
      </c>
    </row>
    <row r="43" spans="1:4" ht="15.75" customHeight="1" x14ac:dyDescent="0.25">
      <c r="A43" s="101"/>
      <c r="B43" s="3" t="s">
        <v>59</v>
      </c>
      <c r="C43" s="5" t="s">
        <v>5</v>
      </c>
      <c r="D43" s="50" t="s">
        <v>285</v>
      </c>
    </row>
    <row r="44" spans="1:4" x14ac:dyDescent="0.25">
      <c r="A44" s="101"/>
      <c r="B44" s="3" t="s">
        <v>60</v>
      </c>
      <c r="C44" s="5" t="s">
        <v>5</v>
      </c>
      <c r="D44" s="42"/>
    </row>
    <row r="45" spans="1:4" ht="15.75" customHeight="1" thickBot="1" x14ac:dyDescent="0.3">
      <c r="A45" s="102"/>
      <c r="B45" s="58" t="s">
        <v>61</v>
      </c>
      <c r="C45" s="30" t="s">
        <v>5</v>
      </c>
      <c r="D45" s="36"/>
    </row>
    <row r="46" spans="1:4" ht="15.75" customHeight="1" x14ac:dyDescent="0.25">
      <c r="A46" s="99" t="s">
        <v>62</v>
      </c>
      <c r="B46" s="99"/>
      <c r="C46" s="99"/>
      <c r="D46" s="99"/>
    </row>
    <row r="47" spans="1:4" x14ac:dyDescent="0.25">
      <c r="A47" s="4">
        <v>17</v>
      </c>
      <c r="B47" s="7" t="s">
        <v>63</v>
      </c>
      <c r="C47" s="5" t="s">
        <v>5</v>
      </c>
      <c r="D47" s="5" t="s">
        <v>218</v>
      </c>
    </row>
    <row r="48" spans="1:4" ht="15.75" customHeight="1" x14ac:dyDescent="0.25">
      <c r="A48" s="4">
        <v>18</v>
      </c>
      <c r="B48" s="7" t="s">
        <v>64</v>
      </c>
      <c r="C48" s="8" t="s">
        <v>6</v>
      </c>
      <c r="D48" s="5">
        <v>1</v>
      </c>
    </row>
    <row r="49" spans="1:4" x14ac:dyDescent="0.25">
      <c r="A49" s="99" t="s">
        <v>65</v>
      </c>
      <c r="B49" s="99"/>
      <c r="C49" s="99"/>
      <c r="D49" s="99"/>
    </row>
    <row r="50" spans="1:4" ht="15.75" customHeight="1" x14ac:dyDescent="0.25">
      <c r="A50" s="4">
        <v>19</v>
      </c>
      <c r="B50" s="3" t="s">
        <v>66</v>
      </c>
      <c r="C50" s="5" t="s">
        <v>5</v>
      </c>
      <c r="D50" s="5" t="s">
        <v>218</v>
      </c>
    </row>
    <row r="51" spans="1:4" x14ac:dyDescent="0.25">
      <c r="A51" s="99" t="s">
        <v>67</v>
      </c>
      <c r="B51" s="99"/>
      <c r="C51" s="99"/>
      <c r="D51" s="99"/>
    </row>
    <row r="52" spans="1:4" ht="15.75" customHeight="1" x14ac:dyDescent="0.25">
      <c r="A52" s="4">
        <v>20</v>
      </c>
      <c r="B52" s="7" t="s">
        <v>68</v>
      </c>
      <c r="C52" s="5" t="s">
        <v>5</v>
      </c>
      <c r="D52" s="8" t="s">
        <v>226</v>
      </c>
    </row>
    <row r="53" spans="1:4" x14ac:dyDescent="0.25">
      <c r="A53" s="99" t="s">
        <v>69</v>
      </c>
      <c r="B53" s="99"/>
      <c r="C53" s="99"/>
      <c r="D53" s="99"/>
    </row>
    <row r="54" spans="1:4" ht="15.75" customHeight="1" x14ac:dyDescent="0.25">
      <c r="A54" s="4">
        <v>21</v>
      </c>
      <c r="B54" s="7" t="s">
        <v>70</v>
      </c>
      <c r="C54" s="5" t="s">
        <v>5</v>
      </c>
      <c r="D54" s="8" t="s">
        <v>217</v>
      </c>
    </row>
    <row r="55" spans="1:4" x14ac:dyDescent="0.25">
      <c r="A55" s="95" t="s">
        <v>71</v>
      </c>
      <c r="B55" s="95"/>
      <c r="C55" s="95"/>
      <c r="D55" s="95"/>
    </row>
    <row r="56" spans="1:4" x14ac:dyDescent="0.25">
      <c r="A56" s="4">
        <v>22</v>
      </c>
      <c r="B56" s="7" t="s">
        <v>72</v>
      </c>
      <c r="C56" s="5" t="s">
        <v>5</v>
      </c>
      <c r="D56" s="8" t="s">
        <v>217</v>
      </c>
    </row>
    <row r="57" spans="1:4" ht="15.75" customHeight="1" x14ac:dyDescent="0.25">
      <c r="A57" s="4">
        <v>23</v>
      </c>
      <c r="B57" s="7" t="s">
        <v>73</v>
      </c>
      <c r="C57" s="5" t="s">
        <v>29</v>
      </c>
      <c r="D57" s="5"/>
    </row>
    <row r="58" spans="1:4" x14ac:dyDescent="0.25">
      <c r="A58" s="99" t="s">
        <v>74</v>
      </c>
      <c r="B58" s="99"/>
      <c r="C58" s="99"/>
      <c r="D58" s="99"/>
    </row>
    <row r="59" spans="1:4" ht="15.75" customHeight="1" x14ac:dyDescent="0.25">
      <c r="A59" s="4">
        <v>24</v>
      </c>
      <c r="B59" s="7" t="s">
        <v>75</v>
      </c>
      <c r="C59" s="5" t="s">
        <v>5</v>
      </c>
      <c r="D59" s="5" t="s">
        <v>216</v>
      </c>
    </row>
    <row r="60" spans="1:4" x14ac:dyDescent="0.25">
      <c r="A60" s="99" t="s">
        <v>76</v>
      </c>
      <c r="B60" s="99"/>
      <c r="C60" s="99"/>
      <c r="D60" s="99"/>
    </row>
    <row r="61" spans="1:4" ht="15.75" customHeight="1" x14ac:dyDescent="0.25">
      <c r="A61" s="4">
        <v>25</v>
      </c>
      <c r="B61" s="3" t="s">
        <v>77</v>
      </c>
      <c r="C61" s="5" t="s">
        <v>5</v>
      </c>
      <c r="D61" s="23" t="s">
        <v>227</v>
      </c>
    </row>
    <row r="62" spans="1:4" x14ac:dyDescent="0.25">
      <c r="A62" s="99" t="s">
        <v>78</v>
      </c>
      <c r="B62" s="99"/>
      <c r="C62" s="99"/>
      <c r="D62" s="99"/>
    </row>
    <row r="63" spans="1:4" ht="15.75" customHeight="1" x14ac:dyDescent="0.25">
      <c r="A63" s="4">
        <v>26</v>
      </c>
      <c r="B63" s="3" t="s">
        <v>79</v>
      </c>
      <c r="C63" s="5" t="s">
        <v>5</v>
      </c>
      <c r="D63" s="5" t="s">
        <v>216</v>
      </c>
    </row>
    <row r="64" spans="1:4" x14ac:dyDescent="0.25">
      <c r="A64" s="99" t="s">
        <v>80</v>
      </c>
      <c r="B64" s="99"/>
      <c r="C64" s="99"/>
      <c r="D64" s="99"/>
    </row>
    <row r="65" spans="1:4" ht="15.75" customHeight="1" x14ac:dyDescent="0.25">
      <c r="A65" s="4">
        <v>27</v>
      </c>
      <c r="B65" s="3" t="s">
        <v>81</v>
      </c>
      <c r="C65" s="5" t="s">
        <v>5</v>
      </c>
      <c r="D65" s="8" t="s">
        <v>228</v>
      </c>
    </row>
    <row r="66" spans="1:4" x14ac:dyDescent="0.25">
      <c r="A66" s="95" t="s">
        <v>86</v>
      </c>
      <c r="B66" s="95"/>
      <c r="C66" s="95"/>
      <c r="D66" s="95"/>
    </row>
    <row r="67" spans="1:4" x14ac:dyDescent="0.25">
      <c r="A67" s="4">
        <v>28</v>
      </c>
      <c r="B67" s="3" t="s">
        <v>82</v>
      </c>
      <c r="C67" s="5" t="s">
        <v>5</v>
      </c>
      <c r="D67" s="5" t="s">
        <v>216</v>
      </c>
    </row>
  </sheetData>
  <mergeCells count="24">
    <mergeCell ref="A66:D66"/>
    <mergeCell ref="A49:D49"/>
    <mergeCell ref="A51:D51"/>
    <mergeCell ref="A53:D53"/>
    <mergeCell ref="A55:D55"/>
    <mergeCell ref="A58:D58"/>
    <mergeCell ref="A60:D60"/>
    <mergeCell ref="A62:D62"/>
    <mergeCell ref="A64:D64"/>
    <mergeCell ref="A40:A45"/>
    <mergeCell ref="A20:D20"/>
    <mergeCell ref="A27:D27"/>
    <mergeCell ref="A46:D46"/>
    <mergeCell ref="A21:A23"/>
    <mergeCell ref="A24:A26"/>
    <mergeCell ref="A28:A33"/>
    <mergeCell ref="A34:A3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F5" sqref="F5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6" t="s">
        <v>90</v>
      </c>
      <c r="B1" s="96"/>
      <c r="C1" s="96"/>
      <c r="D1" s="96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42825</v>
      </c>
    </row>
    <row r="5" spans="1:4" s="6" customFormat="1" ht="51.75" customHeight="1" x14ac:dyDescent="0.25">
      <c r="A5" s="100">
        <v>1</v>
      </c>
      <c r="B5" s="25" t="s">
        <v>87</v>
      </c>
      <c r="C5" s="26" t="s">
        <v>5</v>
      </c>
      <c r="D5" s="27" t="s">
        <v>229</v>
      </c>
    </row>
    <row r="6" spans="1:4" s="6" customFormat="1" ht="20.100000000000001" customHeight="1" x14ac:dyDescent="0.25">
      <c r="A6" s="101"/>
      <c r="B6" s="7" t="s">
        <v>59</v>
      </c>
      <c r="C6" s="5" t="s">
        <v>5</v>
      </c>
      <c r="D6" s="28" t="s">
        <v>230</v>
      </c>
    </row>
    <row r="7" spans="1:4" s="6" customFormat="1" ht="36.75" customHeight="1" x14ac:dyDescent="0.25">
      <c r="A7" s="101"/>
      <c r="B7" s="7" t="s">
        <v>88</v>
      </c>
      <c r="C7" s="5" t="s">
        <v>13</v>
      </c>
      <c r="D7" s="53" t="s">
        <v>276</v>
      </c>
    </row>
    <row r="8" spans="1:4" s="6" customFormat="1" ht="32.25" customHeight="1" x14ac:dyDescent="0.25">
      <c r="A8" s="101"/>
      <c r="B8" s="3" t="s">
        <v>175</v>
      </c>
      <c r="C8" s="5" t="s">
        <v>5</v>
      </c>
      <c r="D8" s="28"/>
    </row>
    <row r="9" spans="1:4" s="6" customFormat="1" ht="34.5" customHeight="1" x14ac:dyDescent="0.25">
      <c r="A9" s="101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101"/>
      <c r="B10" s="3" t="s">
        <v>177</v>
      </c>
      <c r="C10" s="5" t="s">
        <v>5</v>
      </c>
      <c r="D10" s="28" t="s">
        <v>245</v>
      </c>
    </row>
    <row r="11" spans="1:4" s="6" customFormat="1" ht="20.100000000000001" customHeight="1" thickBot="1" x14ac:dyDescent="0.3">
      <c r="A11" s="102"/>
      <c r="B11" s="51" t="s">
        <v>89</v>
      </c>
      <c r="C11" s="30" t="s">
        <v>5</v>
      </c>
      <c r="D11" s="31" t="s">
        <v>265</v>
      </c>
    </row>
    <row r="12" spans="1:4" s="6" customFormat="1" ht="47.25" x14ac:dyDescent="0.25">
      <c r="A12" s="100">
        <v>2</v>
      </c>
      <c r="B12" s="25" t="s">
        <v>87</v>
      </c>
      <c r="C12" s="26" t="s">
        <v>5</v>
      </c>
      <c r="D12" s="27" t="s">
        <v>231</v>
      </c>
    </row>
    <row r="13" spans="1:4" s="6" customFormat="1" x14ac:dyDescent="0.25">
      <c r="A13" s="101"/>
      <c r="B13" s="7" t="s">
        <v>59</v>
      </c>
      <c r="C13" s="5" t="s">
        <v>5</v>
      </c>
      <c r="D13" s="28" t="s">
        <v>230</v>
      </c>
    </row>
    <row r="14" spans="1:4" s="6" customFormat="1" ht="30" x14ac:dyDescent="0.25">
      <c r="A14" s="101"/>
      <c r="B14" s="7" t="s">
        <v>88</v>
      </c>
      <c r="C14" s="5" t="s">
        <v>13</v>
      </c>
      <c r="D14" s="53" t="s">
        <v>276</v>
      </c>
    </row>
    <row r="15" spans="1:4" ht="31.5" x14ac:dyDescent="0.25">
      <c r="A15" s="101"/>
      <c r="B15" s="3" t="s">
        <v>175</v>
      </c>
      <c r="C15" s="5" t="s">
        <v>5</v>
      </c>
      <c r="D15" s="28"/>
    </row>
    <row r="16" spans="1:4" ht="31.5" x14ac:dyDescent="0.25">
      <c r="A16" s="101"/>
      <c r="B16" s="3" t="s">
        <v>176</v>
      </c>
      <c r="C16" s="5" t="s">
        <v>5</v>
      </c>
      <c r="D16" s="28" t="s">
        <v>17</v>
      </c>
    </row>
    <row r="17" spans="1:4" x14ac:dyDescent="0.25">
      <c r="A17" s="101"/>
      <c r="B17" s="3" t="s">
        <v>177</v>
      </c>
      <c r="C17" s="5" t="s">
        <v>5</v>
      </c>
      <c r="D17" s="28" t="s">
        <v>245</v>
      </c>
    </row>
    <row r="18" spans="1:4" ht="16.5" thickBot="1" x14ac:dyDescent="0.3">
      <c r="A18" s="102"/>
      <c r="B18" s="51" t="s">
        <v>89</v>
      </c>
      <c r="C18" s="30" t="s">
        <v>5</v>
      </c>
      <c r="D18" s="31" t="s">
        <v>265</v>
      </c>
    </row>
    <row r="19" spans="1:4" x14ac:dyDescent="0.25">
      <c r="A19" s="100">
        <v>3</v>
      </c>
      <c r="B19" s="25" t="s">
        <v>87</v>
      </c>
      <c r="C19" s="26" t="s">
        <v>5</v>
      </c>
      <c r="D19" s="27" t="s">
        <v>232</v>
      </c>
    </row>
    <row r="20" spans="1:4" x14ac:dyDescent="0.25">
      <c r="A20" s="101"/>
      <c r="B20" s="7" t="s">
        <v>59</v>
      </c>
      <c r="C20" s="5" t="s">
        <v>5</v>
      </c>
      <c r="D20" s="28" t="s">
        <v>240</v>
      </c>
    </row>
    <row r="21" spans="1:4" ht="30" x14ac:dyDescent="0.25">
      <c r="A21" s="101"/>
      <c r="B21" s="7" t="s">
        <v>88</v>
      </c>
      <c r="C21" s="5" t="s">
        <v>13</v>
      </c>
      <c r="D21" s="53" t="s">
        <v>276</v>
      </c>
    </row>
    <row r="22" spans="1:4" ht="31.5" x14ac:dyDescent="0.25">
      <c r="A22" s="101"/>
      <c r="B22" s="3" t="s">
        <v>175</v>
      </c>
      <c r="C22" s="5" t="s">
        <v>5</v>
      </c>
      <c r="D22" s="28"/>
    </row>
    <row r="23" spans="1:4" ht="31.5" x14ac:dyDescent="0.25">
      <c r="A23" s="101"/>
      <c r="B23" s="3" t="s">
        <v>176</v>
      </c>
      <c r="C23" s="5" t="s">
        <v>5</v>
      </c>
      <c r="D23" s="28" t="s">
        <v>17</v>
      </c>
    </row>
    <row r="24" spans="1:4" x14ac:dyDescent="0.25">
      <c r="A24" s="101"/>
      <c r="B24" s="3" t="s">
        <v>177</v>
      </c>
      <c r="C24" s="5" t="s">
        <v>5</v>
      </c>
      <c r="D24" s="28" t="s">
        <v>245</v>
      </c>
    </row>
    <row r="25" spans="1:4" ht="16.5" thickBot="1" x14ac:dyDescent="0.3">
      <c r="A25" s="102"/>
      <c r="B25" s="51" t="s">
        <v>89</v>
      </c>
      <c r="C25" s="30" t="s">
        <v>5</v>
      </c>
      <c r="D25" s="31" t="s">
        <v>265</v>
      </c>
    </row>
    <row r="26" spans="1:4" ht="31.5" x14ac:dyDescent="0.25">
      <c r="A26" s="100">
        <v>4</v>
      </c>
      <c r="B26" s="25" t="s">
        <v>87</v>
      </c>
      <c r="C26" s="26" t="s">
        <v>5</v>
      </c>
      <c r="D26" s="27" t="s">
        <v>233</v>
      </c>
    </row>
    <row r="27" spans="1:4" x14ac:dyDescent="0.25">
      <c r="A27" s="101"/>
      <c r="B27" s="7" t="s">
        <v>59</v>
      </c>
      <c r="C27" s="5" t="s">
        <v>5</v>
      </c>
      <c r="D27" s="28" t="s">
        <v>240</v>
      </c>
    </row>
    <row r="28" spans="1:4" ht="30" x14ac:dyDescent="0.25">
      <c r="A28" s="101"/>
      <c r="B28" s="7" t="s">
        <v>88</v>
      </c>
      <c r="C28" s="5" t="s">
        <v>13</v>
      </c>
      <c r="D28" s="53" t="s">
        <v>276</v>
      </c>
    </row>
    <row r="29" spans="1:4" ht="31.5" x14ac:dyDescent="0.25">
      <c r="A29" s="101"/>
      <c r="B29" s="3" t="s">
        <v>175</v>
      </c>
      <c r="C29" s="5" t="s">
        <v>5</v>
      </c>
      <c r="D29" s="28"/>
    </row>
    <row r="30" spans="1:4" ht="31.5" x14ac:dyDescent="0.25">
      <c r="A30" s="101"/>
      <c r="B30" s="3" t="s">
        <v>176</v>
      </c>
      <c r="C30" s="5" t="s">
        <v>5</v>
      </c>
      <c r="D30" s="28" t="s">
        <v>17</v>
      </c>
    </row>
    <row r="31" spans="1:4" x14ac:dyDescent="0.25">
      <c r="A31" s="101"/>
      <c r="B31" s="3" t="s">
        <v>177</v>
      </c>
      <c r="C31" s="5" t="s">
        <v>5</v>
      </c>
      <c r="D31" s="28" t="s">
        <v>262</v>
      </c>
    </row>
    <row r="32" spans="1:4" ht="16.5" thickBot="1" x14ac:dyDescent="0.3">
      <c r="A32" s="102"/>
      <c r="B32" s="51" t="s">
        <v>89</v>
      </c>
      <c r="C32" s="30" t="s">
        <v>5</v>
      </c>
      <c r="D32" s="31" t="s">
        <v>265</v>
      </c>
    </row>
    <row r="33" spans="1:4" ht="31.5" x14ac:dyDescent="0.25">
      <c r="A33" s="100">
        <v>5</v>
      </c>
      <c r="B33" s="25" t="s">
        <v>87</v>
      </c>
      <c r="C33" s="26" t="s">
        <v>5</v>
      </c>
      <c r="D33" s="27" t="s">
        <v>234</v>
      </c>
    </row>
    <row r="34" spans="1:4" x14ac:dyDescent="0.25">
      <c r="A34" s="101"/>
      <c r="B34" s="7" t="s">
        <v>59</v>
      </c>
      <c r="C34" s="5" t="s">
        <v>5</v>
      </c>
      <c r="D34" s="28"/>
    </row>
    <row r="35" spans="1:4" ht="30" x14ac:dyDescent="0.25">
      <c r="A35" s="101"/>
      <c r="B35" s="7" t="s">
        <v>88</v>
      </c>
      <c r="C35" s="5" t="s">
        <v>13</v>
      </c>
      <c r="D35" s="53" t="s">
        <v>276</v>
      </c>
    </row>
    <row r="36" spans="1:4" ht="31.5" x14ac:dyDescent="0.25">
      <c r="A36" s="101"/>
      <c r="B36" s="3" t="s">
        <v>175</v>
      </c>
      <c r="C36" s="5" t="s">
        <v>5</v>
      </c>
      <c r="D36" s="28"/>
    </row>
    <row r="37" spans="1:4" ht="31.5" x14ac:dyDescent="0.25">
      <c r="A37" s="101"/>
      <c r="B37" s="3" t="s">
        <v>176</v>
      </c>
      <c r="C37" s="5" t="s">
        <v>5</v>
      </c>
      <c r="D37" s="28" t="s">
        <v>17</v>
      </c>
    </row>
    <row r="38" spans="1:4" x14ac:dyDescent="0.25">
      <c r="A38" s="101"/>
      <c r="B38" s="3" t="s">
        <v>177</v>
      </c>
      <c r="C38" s="5" t="s">
        <v>5</v>
      </c>
      <c r="D38" s="28" t="s">
        <v>245</v>
      </c>
    </row>
    <row r="39" spans="1:4" ht="16.5" thickBot="1" x14ac:dyDescent="0.3">
      <c r="A39" s="102"/>
      <c r="B39" s="51" t="s">
        <v>89</v>
      </c>
      <c r="C39" s="30" t="s">
        <v>5</v>
      </c>
      <c r="D39" s="31" t="s">
        <v>265</v>
      </c>
    </row>
    <row r="40" spans="1:4" ht="47.25" x14ac:dyDescent="0.25">
      <c r="A40" s="100">
        <v>6</v>
      </c>
      <c r="B40" s="25" t="s">
        <v>87</v>
      </c>
      <c r="C40" s="26" t="s">
        <v>5</v>
      </c>
      <c r="D40" s="27" t="s">
        <v>235</v>
      </c>
    </row>
    <row r="41" spans="1:4" x14ac:dyDescent="0.25">
      <c r="A41" s="101"/>
      <c r="B41" s="7" t="s">
        <v>59</v>
      </c>
      <c r="C41" s="5" t="s">
        <v>5</v>
      </c>
      <c r="D41" s="28" t="s">
        <v>241</v>
      </c>
    </row>
    <row r="42" spans="1:4" ht="30" x14ac:dyDescent="0.25">
      <c r="A42" s="101"/>
      <c r="B42" s="7" t="s">
        <v>88</v>
      </c>
      <c r="C42" s="5" t="s">
        <v>13</v>
      </c>
      <c r="D42" s="53" t="s">
        <v>276</v>
      </c>
    </row>
    <row r="43" spans="1:4" ht="31.5" x14ac:dyDescent="0.25">
      <c r="A43" s="101"/>
      <c r="B43" s="3" t="s">
        <v>175</v>
      </c>
      <c r="C43" s="5" t="s">
        <v>5</v>
      </c>
      <c r="D43" s="28"/>
    </row>
    <row r="44" spans="1:4" ht="31.5" x14ac:dyDescent="0.25">
      <c r="A44" s="101"/>
      <c r="B44" s="3" t="s">
        <v>176</v>
      </c>
      <c r="C44" s="5" t="s">
        <v>5</v>
      </c>
      <c r="D44" s="28" t="s">
        <v>17</v>
      </c>
    </row>
    <row r="45" spans="1:4" x14ac:dyDescent="0.25">
      <c r="A45" s="101"/>
      <c r="B45" s="3" t="s">
        <v>177</v>
      </c>
      <c r="C45" s="5" t="s">
        <v>5</v>
      </c>
      <c r="D45" s="28" t="s">
        <v>245</v>
      </c>
    </row>
    <row r="46" spans="1:4" ht="16.5" thickBot="1" x14ac:dyDescent="0.3">
      <c r="A46" s="102"/>
      <c r="B46" s="51" t="s">
        <v>89</v>
      </c>
      <c r="C46" s="30" t="s">
        <v>5</v>
      </c>
      <c r="D46" s="31" t="s">
        <v>265</v>
      </c>
    </row>
    <row r="47" spans="1:4" x14ac:dyDescent="0.25">
      <c r="A47" s="100">
        <v>7</v>
      </c>
      <c r="B47" s="25" t="s">
        <v>87</v>
      </c>
      <c r="C47" s="26" t="s">
        <v>5</v>
      </c>
      <c r="D47" s="27" t="s">
        <v>236</v>
      </c>
    </row>
    <row r="48" spans="1:4" x14ac:dyDescent="0.25">
      <c r="A48" s="101"/>
      <c r="B48" s="7" t="s">
        <v>59</v>
      </c>
      <c r="C48" s="5" t="s">
        <v>5</v>
      </c>
      <c r="D48" s="28" t="s">
        <v>242</v>
      </c>
    </row>
    <row r="49" spans="1:4" ht="30" x14ac:dyDescent="0.25">
      <c r="A49" s="101"/>
      <c r="B49" s="7" t="s">
        <v>88</v>
      </c>
      <c r="C49" s="5" t="s">
        <v>13</v>
      </c>
      <c r="D49" s="53" t="s">
        <v>276</v>
      </c>
    </row>
    <row r="50" spans="1:4" ht="31.5" x14ac:dyDescent="0.25">
      <c r="A50" s="101"/>
      <c r="B50" s="3" t="s">
        <v>175</v>
      </c>
      <c r="C50" s="5" t="s">
        <v>5</v>
      </c>
      <c r="D50" s="28"/>
    </row>
    <row r="51" spans="1:4" ht="31.5" x14ac:dyDescent="0.25">
      <c r="A51" s="101"/>
      <c r="B51" s="3" t="s">
        <v>176</v>
      </c>
      <c r="C51" s="5" t="s">
        <v>5</v>
      </c>
      <c r="D51" s="28" t="s">
        <v>17</v>
      </c>
    </row>
    <row r="52" spans="1:4" x14ac:dyDescent="0.25">
      <c r="A52" s="101"/>
      <c r="B52" s="3" t="s">
        <v>177</v>
      </c>
      <c r="C52" s="5" t="s">
        <v>5</v>
      </c>
      <c r="D52" s="28" t="s">
        <v>245</v>
      </c>
    </row>
    <row r="53" spans="1:4" ht="16.5" thickBot="1" x14ac:dyDescent="0.3">
      <c r="A53" s="102"/>
      <c r="B53" s="51" t="s">
        <v>89</v>
      </c>
      <c r="C53" s="30" t="s">
        <v>5</v>
      </c>
      <c r="D53" s="31" t="s">
        <v>265</v>
      </c>
    </row>
    <row r="54" spans="1:4" x14ac:dyDescent="0.25">
      <c r="A54" s="100">
        <v>8</v>
      </c>
      <c r="B54" s="25" t="s">
        <v>87</v>
      </c>
      <c r="C54" s="26" t="s">
        <v>5</v>
      </c>
      <c r="D54" s="27" t="s">
        <v>237</v>
      </c>
    </row>
    <row r="55" spans="1:4" x14ac:dyDescent="0.25">
      <c r="A55" s="101"/>
      <c r="B55" s="7" t="s">
        <v>59</v>
      </c>
      <c r="C55" s="5" t="s">
        <v>5</v>
      </c>
      <c r="D55" s="28" t="s">
        <v>240</v>
      </c>
    </row>
    <row r="56" spans="1:4" ht="30" x14ac:dyDescent="0.25">
      <c r="A56" s="101"/>
      <c r="B56" s="7" t="s">
        <v>88</v>
      </c>
      <c r="C56" s="5" t="s">
        <v>13</v>
      </c>
      <c r="D56" s="53" t="s">
        <v>276</v>
      </c>
    </row>
    <row r="57" spans="1:4" ht="31.5" x14ac:dyDescent="0.25">
      <c r="A57" s="101"/>
      <c r="B57" s="3" t="s">
        <v>175</v>
      </c>
      <c r="C57" s="5" t="s">
        <v>5</v>
      </c>
      <c r="D57" s="28"/>
    </row>
    <row r="58" spans="1:4" ht="31.5" x14ac:dyDescent="0.25">
      <c r="A58" s="101"/>
      <c r="B58" s="3" t="s">
        <v>176</v>
      </c>
      <c r="C58" s="5" t="s">
        <v>5</v>
      </c>
      <c r="D58" s="28" t="s">
        <v>17</v>
      </c>
    </row>
    <row r="59" spans="1:4" x14ac:dyDescent="0.25">
      <c r="A59" s="101"/>
      <c r="B59" s="3" t="s">
        <v>177</v>
      </c>
      <c r="C59" s="5" t="s">
        <v>5</v>
      </c>
      <c r="D59" s="28" t="s">
        <v>246</v>
      </c>
    </row>
    <row r="60" spans="1:4" ht="16.5" thickBot="1" x14ac:dyDescent="0.3">
      <c r="A60" s="102"/>
      <c r="B60" s="51" t="s">
        <v>89</v>
      </c>
      <c r="C60" s="30" t="s">
        <v>5</v>
      </c>
      <c r="D60" s="31" t="s">
        <v>265</v>
      </c>
    </row>
    <row r="61" spans="1:4" x14ac:dyDescent="0.25">
      <c r="A61" s="100">
        <v>9</v>
      </c>
      <c r="B61" s="25" t="s">
        <v>87</v>
      </c>
      <c r="C61" s="26" t="s">
        <v>5</v>
      </c>
      <c r="D61" s="27" t="s">
        <v>238</v>
      </c>
    </row>
    <row r="62" spans="1:4" x14ac:dyDescent="0.25">
      <c r="A62" s="101"/>
      <c r="B62" s="7" t="s">
        <v>59</v>
      </c>
      <c r="C62" s="5" t="s">
        <v>5</v>
      </c>
      <c r="D62" s="28" t="s">
        <v>243</v>
      </c>
    </row>
    <row r="63" spans="1:4" ht="30" x14ac:dyDescent="0.25">
      <c r="A63" s="101"/>
      <c r="B63" s="7" t="s">
        <v>88</v>
      </c>
      <c r="C63" s="5" t="s">
        <v>13</v>
      </c>
      <c r="D63" s="53" t="s">
        <v>276</v>
      </c>
    </row>
    <row r="64" spans="1:4" ht="31.5" x14ac:dyDescent="0.25">
      <c r="A64" s="101"/>
      <c r="B64" s="3" t="s">
        <v>175</v>
      </c>
      <c r="C64" s="5" t="s">
        <v>5</v>
      </c>
      <c r="D64" s="28"/>
    </row>
    <row r="65" spans="1:4" ht="31.5" x14ac:dyDescent="0.25">
      <c r="A65" s="101"/>
      <c r="B65" s="3" t="s">
        <v>176</v>
      </c>
      <c r="C65" s="5" t="s">
        <v>5</v>
      </c>
      <c r="D65" s="28" t="s">
        <v>17</v>
      </c>
    </row>
    <row r="66" spans="1:4" x14ac:dyDescent="0.25">
      <c r="A66" s="101"/>
      <c r="B66" s="3" t="s">
        <v>177</v>
      </c>
      <c r="C66" s="5" t="s">
        <v>5</v>
      </c>
      <c r="D66" s="28" t="s">
        <v>245</v>
      </c>
    </row>
    <row r="67" spans="1:4" ht="16.5" thickBot="1" x14ac:dyDescent="0.3">
      <c r="A67" s="102"/>
      <c r="B67" s="51" t="s">
        <v>89</v>
      </c>
      <c r="C67" s="30" t="s">
        <v>5</v>
      </c>
      <c r="D67" s="31" t="s">
        <v>265</v>
      </c>
    </row>
    <row r="68" spans="1:4" x14ac:dyDescent="0.25">
      <c r="A68" s="100">
        <v>10</v>
      </c>
      <c r="B68" s="25" t="s">
        <v>87</v>
      </c>
      <c r="C68" s="26" t="s">
        <v>5</v>
      </c>
      <c r="D68" s="27" t="s">
        <v>239</v>
      </c>
    </row>
    <row r="69" spans="1:4" x14ac:dyDescent="0.25">
      <c r="A69" s="101"/>
      <c r="B69" s="7" t="s">
        <v>59</v>
      </c>
      <c r="C69" s="5" t="s">
        <v>5</v>
      </c>
      <c r="D69" s="28" t="s">
        <v>244</v>
      </c>
    </row>
    <row r="70" spans="1:4" ht="30" x14ac:dyDescent="0.25">
      <c r="A70" s="101"/>
      <c r="B70" s="7" t="s">
        <v>88</v>
      </c>
      <c r="C70" s="5" t="s">
        <v>13</v>
      </c>
      <c r="D70" s="53" t="s">
        <v>276</v>
      </c>
    </row>
    <row r="71" spans="1:4" ht="31.5" x14ac:dyDescent="0.25">
      <c r="A71" s="101"/>
      <c r="B71" s="3" t="s">
        <v>175</v>
      </c>
      <c r="C71" s="5" t="s">
        <v>5</v>
      </c>
      <c r="D71" s="28"/>
    </row>
    <row r="72" spans="1:4" ht="31.5" x14ac:dyDescent="0.25">
      <c r="A72" s="101"/>
      <c r="B72" s="3" t="s">
        <v>176</v>
      </c>
      <c r="C72" s="5" t="s">
        <v>5</v>
      </c>
      <c r="D72" s="28" t="s">
        <v>17</v>
      </c>
    </row>
    <row r="73" spans="1:4" x14ac:dyDescent="0.25">
      <c r="A73" s="101"/>
      <c r="B73" s="3" t="s">
        <v>177</v>
      </c>
      <c r="C73" s="5" t="s">
        <v>5</v>
      </c>
      <c r="D73" s="28" t="s">
        <v>245</v>
      </c>
    </row>
    <row r="74" spans="1:4" ht="16.5" thickBot="1" x14ac:dyDescent="0.3">
      <c r="A74" s="102"/>
      <c r="B74" s="51" t="s">
        <v>89</v>
      </c>
      <c r="C74" s="30" t="s">
        <v>5</v>
      </c>
      <c r="D74" s="31" t="s">
        <v>265</v>
      </c>
    </row>
    <row r="75" spans="1:4" ht="17.25" customHeight="1" x14ac:dyDescent="0.25">
      <c r="A75" s="100">
        <v>11</v>
      </c>
      <c r="B75" s="25" t="s">
        <v>87</v>
      </c>
      <c r="C75" s="26" t="s">
        <v>5</v>
      </c>
      <c r="D75" s="27" t="s">
        <v>263</v>
      </c>
    </row>
    <row r="76" spans="1:4" x14ac:dyDescent="0.25">
      <c r="A76" s="101"/>
      <c r="B76" s="7" t="s">
        <v>59</v>
      </c>
      <c r="C76" s="5" t="s">
        <v>5</v>
      </c>
      <c r="D76" s="28"/>
    </row>
    <row r="77" spans="1:4" ht="30" x14ac:dyDescent="0.25">
      <c r="A77" s="101"/>
      <c r="B77" s="7" t="s">
        <v>88</v>
      </c>
      <c r="C77" s="5" t="s">
        <v>13</v>
      </c>
      <c r="D77" s="53" t="s">
        <v>276</v>
      </c>
    </row>
    <row r="78" spans="1:4" ht="31.5" x14ac:dyDescent="0.25">
      <c r="A78" s="101"/>
      <c r="B78" s="3" t="s">
        <v>175</v>
      </c>
      <c r="C78" s="5" t="s">
        <v>5</v>
      </c>
      <c r="D78" s="28"/>
    </row>
    <row r="79" spans="1:4" ht="31.5" x14ac:dyDescent="0.25">
      <c r="A79" s="101"/>
      <c r="B79" s="3" t="s">
        <v>176</v>
      </c>
      <c r="C79" s="5" t="s">
        <v>5</v>
      </c>
      <c r="D79" s="28" t="s">
        <v>17</v>
      </c>
    </row>
    <row r="80" spans="1:4" x14ac:dyDescent="0.25">
      <c r="A80" s="101"/>
      <c r="B80" s="3" t="s">
        <v>177</v>
      </c>
      <c r="C80" s="5" t="s">
        <v>5</v>
      </c>
      <c r="D80" s="28" t="s">
        <v>264</v>
      </c>
    </row>
    <row r="81" spans="1:4" ht="16.5" thickBot="1" x14ac:dyDescent="0.3">
      <c r="A81" s="102"/>
      <c r="B81" s="51" t="s">
        <v>89</v>
      </c>
      <c r="C81" s="30" t="s">
        <v>5</v>
      </c>
      <c r="D81" s="31" t="s">
        <v>265</v>
      </c>
    </row>
    <row r="82" spans="1:4" ht="31.5" x14ac:dyDescent="0.25">
      <c r="A82" s="100">
        <v>12</v>
      </c>
      <c r="B82" s="25" t="s">
        <v>87</v>
      </c>
      <c r="C82" s="26" t="s">
        <v>5</v>
      </c>
      <c r="D82" s="27" t="s">
        <v>266</v>
      </c>
    </row>
    <row r="83" spans="1:4" x14ac:dyDescent="0.25">
      <c r="A83" s="101"/>
      <c r="B83" s="7" t="s">
        <v>59</v>
      </c>
      <c r="C83" s="5" t="s">
        <v>5</v>
      </c>
      <c r="D83" s="28" t="s">
        <v>268</v>
      </c>
    </row>
    <row r="84" spans="1:4" x14ac:dyDescent="0.25">
      <c r="A84" s="101"/>
      <c r="B84" s="7" t="s">
        <v>88</v>
      </c>
      <c r="C84" s="5" t="s">
        <v>13</v>
      </c>
      <c r="D84" s="28">
        <v>600</v>
      </c>
    </row>
    <row r="85" spans="1:4" ht="31.5" x14ac:dyDescent="0.25">
      <c r="A85" s="101"/>
      <c r="B85" s="3" t="s">
        <v>175</v>
      </c>
      <c r="C85" s="5" t="s">
        <v>5</v>
      </c>
      <c r="D85" s="42">
        <v>41275</v>
      </c>
    </row>
    <row r="86" spans="1:4" ht="31.5" x14ac:dyDescent="0.25">
      <c r="A86" s="101"/>
      <c r="B86" s="3" t="s">
        <v>176</v>
      </c>
      <c r="C86" s="5" t="s">
        <v>5</v>
      </c>
      <c r="D86" s="28" t="s">
        <v>17</v>
      </c>
    </row>
    <row r="87" spans="1:4" x14ac:dyDescent="0.25">
      <c r="A87" s="101"/>
      <c r="B87" s="3" t="s">
        <v>177</v>
      </c>
      <c r="C87" s="5" t="s">
        <v>5</v>
      </c>
      <c r="D87" s="28" t="s">
        <v>267</v>
      </c>
    </row>
    <row r="88" spans="1:4" ht="16.5" thickBot="1" x14ac:dyDescent="0.3">
      <c r="A88" s="102"/>
      <c r="B88" s="51" t="s">
        <v>89</v>
      </c>
      <c r="C88" s="30" t="s">
        <v>5</v>
      </c>
      <c r="D88" s="31" t="s">
        <v>265</v>
      </c>
    </row>
    <row r="89" spans="1:4" x14ac:dyDescent="0.25">
      <c r="A89" s="105">
        <v>13</v>
      </c>
      <c r="B89" s="25" t="s">
        <v>87</v>
      </c>
      <c r="C89" s="26" t="s">
        <v>5</v>
      </c>
      <c r="D89" s="27" t="s">
        <v>278</v>
      </c>
    </row>
    <row r="90" spans="1:4" x14ac:dyDescent="0.25">
      <c r="A90" s="106"/>
      <c r="B90" s="7" t="s">
        <v>59</v>
      </c>
      <c r="C90" s="5" t="s">
        <v>5</v>
      </c>
      <c r="D90" s="28" t="s">
        <v>268</v>
      </c>
    </row>
    <row r="91" spans="1:4" x14ac:dyDescent="0.25">
      <c r="A91" s="106"/>
      <c r="B91" s="7" t="s">
        <v>88</v>
      </c>
      <c r="C91" s="5" t="s">
        <v>13</v>
      </c>
      <c r="D91" s="28">
        <v>5300</v>
      </c>
    </row>
    <row r="92" spans="1:4" ht="31.5" x14ac:dyDescent="0.25">
      <c r="A92" s="106"/>
      <c r="B92" s="3" t="s">
        <v>175</v>
      </c>
      <c r="C92" s="5" t="s">
        <v>5</v>
      </c>
      <c r="D92" s="42">
        <v>41275</v>
      </c>
    </row>
    <row r="93" spans="1:4" ht="31.5" x14ac:dyDescent="0.25">
      <c r="A93" s="106"/>
      <c r="B93" s="3" t="s">
        <v>176</v>
      </c>
      <c r="C93" s="5" t="s">
        <v>5</v>
      </c>
      <c r="D93" s="28" t="s">
        <v>17</v>
      </c>
    </row>
    <row r="94" spans="1:4" x14ac:dyDescent="0.25">
      <c r="A94" s="106"/>
      <c r="B94" s="3" t="s">
        <v>177</v>
      </c>
      <c r="C94" s="5" t="s">
        <v>5</v>
      </c>
      <c r="D94" s="28" t="s">
        <v>245</v>
      </c>
    </row>
    <row r="95" spans="1:4" ht="16.5" thickBot="1" x14ac:dyDescent="0.3">
      <c r="A95" s="107"/>
      <c r="B95" s="51" t="s">
        <v>89</v>
      </c>
      <c r="C95" s="30" t="s">
        <v>5</v>
      </c>
      <c r="D95" s="31" t="s">
        <v>279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6" t="s">
        <v>100</v>
      </c>
      <c r="B1" s="96"/>
      <c r="C1" s="96"/>
      <c r="D1" s="96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43070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247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248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242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249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250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297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251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108" t="s">
        <v>99</v>
      </c>
      <c r="B15" s="109"/>
      <c r="C15" s="109"/>
      <c r="D15" s="110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298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252</v>
      </c>
    </row>
    <row r="19" spans="1:4" ht="31.5" x14ac:dyDescent="0.25">
      <c r="A19" s="40"/>
      <c r="B19" s="7" t="s">
        <v>92</v>
      </c>
      <c r="C19" s="5" t="s">
        <v>5</v>
      </c>
      <c r="D19" s="28" t="s">
        <v>248</v>
      </c>
    </row>
    <row r="20" spans="1:4" x14ac:dyDescent="0.25">
      <c r="A20" s="40"/>
      <c r="B20" s="3" t="s">
        <v>59</v>
      </c>
      <c r="C20" s="5" t="s">
        <v>5</v>
      </c>
      <c r="D20" s="28" t="s">
        <v>242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260</v>
      </c>
    </row>
    <row r="23" spans="1:4" ht="31.5" x14ac:dyDescent="0.25">
      <c r="A23" s="40"/>
      <c r="B23" s="3" t="s">
        <v>95</v>
      </c>
      <c r="C23" s="5" t="s">
        <v>5</v>
      </c>
      <c r="D23" s="41" t="s">
        <v>254</v>
      </c>
    </row>
    <row r="24" spans="1:4" ht="63" x14ac:dyDescent="0.25">
      <c r="A24" s="40"/>
      <c r="B24" s="3" t="s">
        <v>96</v>
      </c>
      <c r="C24" s="5" t="s">
        <v>5</v>
      </c>
      <c r="D24" s="28" t="s">
        <v>299</v>
      </c>
    </row>
    <row r="25" spans="1:4" x14ac:dyDescent="0.25">
      <c r="A25" s="40"/>
      <c r="B25" s="7" t="s">
        <v>97</v>
      </c>
      <c r="C25" s="5" t="s">
        <v>5</v>
      </c>
      <c r="D25" s="42" t="s">
        <v>300</v>
      </c>
    </row>
    <row r="26" spans="1:4" ht="31.5" x14ac:dyDescent="0.25">
      <c r="A26" s="40"/>
      <c r="B26" s="52" t="s">
        <v>178</v>
      </c>
      <c r="C26" s="5" t="s">
        <v>5</v>
      </c>
      <c r="D26" s="28" t="s">
        <v>269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108" t="s">
        <v>99</v>
      </c>
      <c r="B28" s="109"/>
      <c r="C28" s="109"/>
      <c r="D28" s="110"/>
    </row>
    <row r="29" spans="1:4" ht="79.5" thickBot="1" x14ac:dyDescent="0.3">
      <c r="A29" s="43"/>
      <c r="B29" s="44" t="s">
        <v>99</v>
      </c>
      <c r="C29" s="30" t="s">
        <v>5</v>
      </c>
      <c r="D29" s="31" t="s">
        <v>298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255</v>
      </c>
    </row>
    <row r="32" spans="1:4" ht="31.5" x14ac:dyDescent="0.25">
      <c r="A32" s="40"/>
      <c r="B32" s="7" t="s">
        <v>92</v>
      </c>
      <c r="C32" s="5" t="s">
        <v>5</v>
      </c>
      <c r="D32" s="28" t="s">
        <v>248</v>
      </c>
    </row>
    <row r="33" spans="1:4" x14ac:dyDescent="0.25">
      <c r="A33" s="40"/>
      <c r="B33" s="3" t="s">
        <v>59</v>
      </c>
      <c r="C33" s="5" t="s">
        <v>5</v>
      </c>
      <c r="D33" s="28" t="s">
        <v>256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260</v>
      </c>
    </row>
    <row r="36" spans="1:4" ht="31.5" x14ac:dyDescent="0.25">
      <c r="A36" s="40"/>
      <c r="B36" s="3" t="s">
        <v>95</v>
      </c>
      <c r="C36" s="5" t="s">
        <v>5</v>
      </c>
      <c r="D36" s="41" t="s">
        <v>254</v>
      </c>
    </row>
    <row r="37" spans="1:4" ht="63" x14ac:dyDescent="0.25">
      <c r="A37" s="40"/>
      <c r="B37" s="3" t="s">
        <v>96</v>
      </c>
      <c r="C37" s="5" t="s">
        <v>5</v>
      </c>
      <c r="D37" s="28" t="s">
        <v>301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178</v>
      </c>
      <c r="C39" s="5" t="s">
        <v>5</v>
      </c>
      <c r="D39" s="28">
        <v>2.7E-2</v>
      </c>
    </row>
    <row r="40" spans="1:4" ht="31.5" x14ac:dyDescent="0.25">
      <c r="A40" s="40"/>
      <c r="B40" s="52" t="s">
        <v>179</v>
      </c>
      <c r="C40" s="5" t="s">
        <v>5</v>
      </c>
      <c r="D40" s="59">
        <v>2.8000000000000001E-2</v>
      </c>
    </row>
    <row r="41" spans="1:4" ht="15.75" customHeight="1" x14ac:dyDescent="0.25">
      <c r="A41" s="108" t="s">
        <v>99</v>
      </c>
      <c r="B41" s="109"/>
      <c r="C41" s="109"/>
      <c r="D41" s="110"/>
    </row>
    <row r="42" spans="1:4" ht="79.5" thickBot="1" x14ac:dyDescent="0.3">
      <c r="A42" s="43"/>
      <c r="B42" s="44" t="s">
        <v>99</v>
      </c>
      <c r="C42" s="30" t="s">
        <v>5</v>
      </c>
      <c r="D42" s="31" t="s">
        <v>298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257</v>
      </c>
    </row>
    <row r="45" spans="1:4" ht="31.5" x14ac:dyDescent="0.25">
      <c r="A45" s="40"/>
      <c r="B45" s="7" t="s">
        <v>92</v>
      </c>
      <c r="C45" s="5" t="s">
        <v>5</v>
      </c>
      <c r="D45" s="28" t="s">
        <v>248</v>
      </c>
    </row>
    <row r="46" spans="1:4" x14ac:dyDescent="0.25">
      <c r="A46" s="40"/>
      <c r="B46" s="3" t="s">
        <v>59</v>
      </c>
      <c r="C46" s="5" t="s">
        <v>5</v>
      </c>
      <c r="D46" s="28" t="s">
        <v>242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249</v>
      </c>
    </row>
    <row r="49" spans="1:4" ht="31.5" x14ac:dyDescent="0.25">
      <c r="A49" s="40"/>
      <c r="B49" s="3" t="s">
        <v>95</v>
      </c>
      <c r="C49" s="5" t="s">
        <v>5</v>
      </c>
      <c r="D49" s="41" t="s">
        <v>250</v>
      </c>
    </row>
    <row r="50" spans="1:4" ht="78.75" x14ac:dyDescent="0.25">
      <c r="A50" s="40"/>
      <c r="B50" s="3" t="s">
        <v>96</v>
      </c>
      <c r="C50" s="5" t="s">
        <v>5</v>
      </c>
      <c r="D50" s="28" t="s">
        <v>302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108" t="s">
        <v>99</v>
      </c>
      <c r="B54" s="109"/>
      <c r="C54" s="109"/>
      <c r="D54" s="110"/>
    </row>
    <row r="55" spans="1:4" ht="79.5" thickBot="1" x14ac:dyDescent="0.3">
      <c r="A55" s="43"/>
      <c r="B55" s="44" t="s">
        <v>99</v>
      </c>
      <c r="C55" s="30" t="s">
        <v>5</v>
      </c>
      <c r="D55" s="31" t="s">
        <v>298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300</v>
      </c>
    </row>
    <row r="57" spans="1:4" x14ac:dyDescent="0.25">
      <c r="A57" s="40"/>
      <c r="B57" s="7" t="s">
        <v>91</v>
      </c>
      <c r="C57" s="5" t="s">
        <v>5</v>
      </c>
      <c r="D57" s="28" t="s">
        <v>258</v>
      </c>
    </row>
    <row r="58" spans="1:4" ht="31.5" x14ac:dyDescent="0.25">
      <c r="A58" s="40"/>
      <c r="B58" s="7" t="s">
        <v>92</v>
      </c>
      <c r="C58" s="5" t="s">
        <v>5</v>
      </c>
      <c r="D58" s="28" t="s">
        <v>248</v>
      </c>
    </row>
    <row r="59" spans="1:4" x14ac:dyDescent="0.25">
      <c r="A59" s="40"/>
      <c r="B59" s="3" t="s">
        <v>59</v>
      </c>
      <c r="C59" s="5" t="s">
        <v>5</v>
      </c>
      <c r="D59" s="28" t="s">
        <v>259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253</v>
      </c>
    </row>
    <row r="62" spans="1:4" ht="31.5" x14ac:dyDescent="0.25">
      <c r="A62" s="40"/>
      <c r="B62" s="3" t="s">
        <v>95</v>
      </c>
      <c r="C62" s="5" t="s">
        <v>5</v>
      </c>
      <c r="D62" s="41" t="s">
        <v>250</v>
      </c>
    </row>
    <row r="63" spans="1:4" ht="63" x14ac:dyDescent="0.25">
      <c r="A63" s="40"/>
      <c r="B63" s="3" t="s">
        <v>96</v>
      </c>
      <c r="C63" s="5" t="s">
        <v>5</v>
      </c>
      <c r="D63" s="28" t="s">
        <v>303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293</v>
      </c>
    </row>
    <row r="66" spans="1:4" ht="76.5" x14ac:dyDescent="0.25">
      <c r="A66" s="40"/>
      <c r="B66" s="7" t="s">
        <v>179</v>
      </c>
      <c r="C66" s="5" t="s">
        <v>5</v>
      </c>
      <c r="D66" s="59" t="s">
        <v>294</v>
      </c>
    </row>
    <row r="67" spans="1:4" ht="15.75" customHeight="1" x14ac:dyDescent="0.25">
      <c r="A67" s="108" t="s">
        <v>99</v>
      </c>
      <c r="B67" s="109"/>
      <c r="C67" s="109"/>
      <c r="D67" s="110"/>
    </row>
    <row r="68" spans="1:4" ht="79.5" thickBot="1" x14ac:dyDescent="0.3">
      <c r="A68" s="43"/>
      <c r="B68" s="44" t="s">
        <v>99</v>
      </c>
      <c r="C68" s="30" t="s">
        <v>5</v>
      </c>
      <c r="D68" s="31" t="s">
        <v>298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10" workbookViewId="0">
      <selection activeCell="I6" sqref="I6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12" t="s">
        <v>104</v>
      </c>
      <c r="B1" s="112"/>
      <c r="C1" s="112"/>
      <c r="D1" s="112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270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270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11" t="s">
        <v>183</v>
      </c>
      <c r="B8" s="111"/>
      <c r="C8" s="111"/>
      <c r="D8" s="111"/>
    </row>
    <row r="9" spans="1:4" s="6" customFormat="1" ht="37.5" customHeight="1" x14ac:dyDescent="0.25">
      <c r="A9" s="100">
        <v>1</v>
      </c>
      <c r="B9" s="55" t="s">
        <v>184</v>
      </c>
      <c r="C9" s="26" t="s">
        <v>5</v>
      </c>
      <c r="D9" s="27" t="s">
        <v>271</v>
      </c>
    </row>
    <row r="10" spans="1:4" s="6" customFormat="1" ht="20.100000000000001" customHeight="1" x14ac:dyDescent="0.25">
      <c r="A10" s="101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101"/>
      <c r="B11" s="7" t="s">
        <v>101</v>
      </c>
      <c r="C11" s="5" t="s">
        <v>5</v>
      </c>
      <c r="D11" s="28" t="s">
        <v>272</v>
      </c>
    </row>
    <row r="12" spans="1:4" s="6" customFormat="1" ht="20.100000000000001" customHeight="1" x14ac:dyDescent="0.25">
      <c r="A12" s="101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102"/>
      <c r="B13" s="44" t="s">
        <v>103</v>
      </c>
      <c r="C13" s="30" t="s">
        <v>13</v>
      </c>
      <c r="D13" s="31">
        <v>400</v>
      </c>
    </row>
    <row r="14" spans="1:4" x14ac:dyDescent="0.25">
      <c r="A14" s="100">
        <v>2</v>
      </c>
      <c r="B14" s="55" t="s">
        <v>184</v>
      </c>
      <c r="C14" s="26" t="s">
        <v>5</v>
      </c>
      <c r="D14" s="27" t="s">
        <v>274</v>
      </c>
    </row>
    <row r="15" spans="1:4" x14ac:dyDescent="0.25">
      <c r="A15" s="101"/>
      <c r="B15" s="7" t="s">
        <v>185</v>
      </c>
      <c r="C15" s="5" t="s">
        <v>5</v>
      </c>
      <c r="D15" s="28">
        <v>3812125898</v>
      </c>
    </row>
    <row r="16" spans="1:4" x14ac:dyDescent="0.25">
      <c r="A16" s="101"/>
      <c r="B16" s="7" t="s">
        <v>101</v>
      </c>
      <c r="C16" s="5" t="s">
        <v>5</v>
      </c>
      <c r="D16" s="28" t="s">
        <v>275</v>
      </c>
    </row>
    <row r="17" spans="1:4" x14ac:dyDescent="0.25">
      <c r="A17" s="101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102"/>
      <c r="B18" s="44" t="s">
        <v>103</v>
      </c>
      <c r="C18" s="30" t="s">
        <v>13</v>
      </c>
      <c r="D18" s="31">
        <v>400</v>
      </c>
    </row>
    <row r="19" spans="1:4" ht="31.5" x14ac:dyDescent="0.25">
      <c r="A19" s="100">
        <v>3</v>
      </c>
      <c r="B19" s="55" t="s">
        <v>184</v>
      </c>
      <c r="C19" s="26" t="s">
        <v>5</v>
      </c>
      <c r="D19" s="27" t="s">
        <v>287</v>
      </c>
    </row>
    <row r="20" spans="1:4" x14ac:dyDescent="0.25">
      <c r="A20" s="101"/>
      <c r="B20" s="7" t="s">
        <v>185</v>
      </c>
      <c r="C20" s="5" t="s">
        <v>5</v>
      </c>
      <c r="D20" s="28">
        <v>3849011544</v>
      </c>
    </row>
    <row r="21" spans="1:4" x14ac:dyDescent="0.25">
      <c r="A21" s="101"/>
      <c r="B21" s="7" t="s">
        <v>101</v>
      </c>
      <c r="C21" s="5" t="s">
        <v>5</v>
      </c>
      <c r="D21" s="28" t="s">
        <v>288</v>
      </c>
    </row>
    <row r="22" spans="1:4" x14ac:dyDescent="0.25">
      <c r="A22" s="101"/>
      <c r="B22" s="7" t="s">
        <v>102</v>
      </c>
      <c r="C22" s="5" t="s">
        <v>5</v>
      </c>
      <c r="D22" s="42">
        <v>41640</v>
      </c>
    </row>
    <row r="23" spans="1:4" ht="16.5" thickBot="1" x14ac:dyDescent="0.3">
      <c r="A23" s="102"/>
      <c r="B23" s="44" t="s">
        <v>103</v>
      </c>
      <c r="C23" s="30" t="s">
        <v>13</v>
      </c>
      <c r="D23" s="31">
        <v>400</v>
      </c>
    </row>
    <row r="24" spans="1:4" x14ac:dyDescent="0.25">
      <c r="A24" s="100">
        <v>4</v>
      </c>
      <c r="B24" s="55" t="s">
        <v>184</v>
      </c>
      <c r="C24" s="26" t="s">
        <v>5</v>
      </c>
      <c r="D24" s="27" t="s">
        <v>289</v>
      </c>
    </row>
    <row r="25" spans="1:4" x14ac:dyDescent="0.25">
      <c r="A25" s="101"/>
      <c r="B25" s="7" t="s">
        <v>185</v>
      </c>
      <c r="C25" s="5" t="s">
        <v>5</v>
      </c>
      <c r="D25" s="28">
        <v>7713076301</v>
      </c>
    </row>
    <row r="26" spans="1:4" x14ac:dyDescent="0.25">
      <c r="A26" s="101"/>
      <c r="B26" s="7" t="s">
        <v>101</v>
      </c>
      <c r="C26" s="5" t="s">
        <v>5</v>
      </c>
      <c r="D26" s="28" t="s">
        <v>290</v>
      </c>
    </row>
    <row r="27" spans="1:4" x14ac:dyDescent="0.25">
      <c r="A27" s="101"/>
      <c r="B27" s="7" t="s">
        <v>102</v>
      </c>
      <c r="C27" s="5" t="s">
        <v>5</v>
      </c>
      <c r="D27" s="42">
        <v>41640</v>
      </c>
    </row>
    <row r="28" spans="1:4" ht="16.5" thickBot="1" x14ac:dyDescent="0.3">
      <c r="A28" s="102"/>
      <c r="B28" s="44" t="s">
        <v>103</v>
      </c>
      <c r="C28" s="30" t="s">
        <v>13</v>
      </c>
      <c r="D28" s="31">
        <v>400</v>
      </c>
    </row>
    <row r="29" spans="1:4" x14ac:dyDescent="0.25">
      <c r="A29" s="100">
        <v>5</v>
      </c>
      <c r="B29" s="55" t="s">
        <v>184</v>
      </c>
      <c r="C29" s="26" t="s">
        <v>5</v>
      </c>
      <c r="D29" s="27" t="s">
        <v>291</v>
      </c>
    </row>
    <row r="30" spans="1:4" x14ac:dyDescent="0.25">
      <c r="A30" s="101"/>
      <c r="B30" s="7" t="s">
        <v>185</v>
      </c>
      <c r="C30" s="5" t="s">
        <v>5</v>
      </c>
      <c r="D30" s="28">
        <v>3849011544</v>
      </c>
    </row>
    <row r="31" spans="1:4" x14ac:dyDescent="0.25">
      <c r="A31" s="101"/>
      <c r="B31" s="7" t="s">
        <v>101</v>
      </c>
      <c r="C31" s="5" t="s">
        <v>5</v>
      </c>
      <c r="D31" s="28" t="s">
        <v>292</v>
      </c>
    </row>
    <row r="32" spans="1:4" x14ac:dyDescent="0.25">
      <c r="A32" s="101"/>
      <c r="B32" s="7" t="s">
        <v>102</v>
      </c>
      <c r="C32" s="5" t="s">
        <v>5</v>
      </c>
      <c r="D32" s="42">
        <v>41640</v>
      </c>
    </row>
    <row r="33" spans="1:4" ht="16.5" thickBot="1" x14ac:dyDescent="0.3">
      <c r="A33" s="102"/>
      <c r="B33" s="44" t="s">
        <v>103</v>
      </c>
      <c r="C33" s="30" t="s">
        <v>13</v>
      </c>
      <c r="D33" s="31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J6" sqref="J6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8" t="s">
        <v>109</v>
      </c>
      <c r="B1" s="98"/>
      <c r="C1" s="98"/>
      <c r="D1" s="98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ht="20.100000000000001" customHeight="1" x14ac:dyDescent="0.25">
      <c r="A5" s="99" t="s">
        <v>105</v>
      </c>
      <c r="B5" s="99"/>
      <c r="C5" s="99"/>
      <c r="D5" s="99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13" t="s">
        <v>261</v>
      </c>
      <c r="C10" s="113"/>
      <c r="D10" s="113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G6" sqref="G6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8" t="s">
        <v>112</v>
      </c>
      <c r="B1" s="98"/>
      <c r="C1" s="98"/>
      <c r="D1" s="98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286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208</v>
      </c>
    </row>
    <row r="8" spans="1:8" x14ac:dyDescent="0.25">
      <c r="H8" s="1" t="s">
        <v>273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topLeftCell="A63" zoomScale="115" zoomScaleNormal="115" workbookViewId="0">
      <selection activeCell="D73" sqref="D73"/>
    </sheetView>
  </sheetViews>
  <sheetFormatPr defaultRowHeight="15.75" x14ac:dyDescent="0.25"/>
  <cols>
    <col min="1" max="1" width="7.140625" style="1" customWidth="1"/>
    <col min="2" max="2" width="47.28515625" style="16" customWidth="1"/>
    <col min="3" max="3" width="13.7109375" style="1" customWidth="1"/>
    <col min="4" max="4" width="16" style="1" customWidth="1"/>
    <col min="5" max="5" width="11.85546875" style="1" customWidth="1"/>
    <col min="6" max="6" width="12.140625" style="1" customWidth="1"/>
    <col min="7" max="7" width="12.85546875" style="1" customWidth="1"/>
    <col min="8" max="16384" width="9.140625" style="1"/>
  </cols>
  <sheetData>
    <row r="1" spans="1:7" x14ac:dyDescent="0.25">
      <c r="D1" s="124" t="s">
        <v>304</v>
      </c>
      <c r="E1" s="124"/>
      <c r="F1" s="124"/>
      <c r="G1" s="124"/>
    </row>
    <row r="2" spans="1:7" ht="18.75" x14ac:dyDescent="0.3">
      <c r="B2" s="60" t="s">
        <v>305</v>
      </c>
      <c r="C2" s="61"/>
      <c r="D2" s="124"/>
      <c r="E2" s="124"/>
      <c r="F2" s="124"/>
      <c r="G2" s="124"/>
    </row>
    <row r="3" spans="1:7" ht="18.75" x14ac:dyDescent="0.3">
      <c r="B3" s="62" t="s">
        <v>306</v>
      </c>
      <c r="C3" s="62"/>
      <c r="D3" s="124"/>
      <c r="E3" s="124"/>
      <c r="F3" s="124"/>
      <c r="G3" s="124"/>
    </row>
    <row r="4" spans="1:7" ht="28.5" customHeight="1" x14ac:dyDescent="0.25">
      <c r="D4" s="124"/>
      <c r="E4" s="124"/>
      <c r="F4" s="124"/>
      <c r="G4" s="124"/>
    </row>
    <row r="5" spans="1:7" ht="18.75" x14ac:dyDescent="0.25">
      <c r="D5" s="63"/>
      <c r="E5" s="63"/>
      <c r="F5" s="63"/>
      <c r="G5" s="63"/>
    </row>
    <row r="6" spans="1:7" ht="52.5" customHeight="1" x14ac:dyDescent="0.25">
      <c r="A6" s="125" t="s">
        <v>378</v>
      </c>
      <c r="B6" s="125"/>
      <c r="C6" s="125"/>
      <c r="D6" s="125"/>
      <c r="E6" s="125"/>
    </row>
    <row r="8" spans="1:7" x14ac:dyDescent="0.25">
      <c r="A8" s="2" t="s">
        <v>0</v>
      </c>
      <c r="B8" s="17" t="s">
        <v>1</v>
      </c>
      <c r="C8" s="2" t="s">
        <v>2</v>
      </c>
      <c r="D8" s="2" t="s">
        <v>3</v>
      </c>
    </row>
    <row r="9" spans="1:7" ht="19.5" customHeight="1" x14ac:dyDescent="0.25">
      <c r="A9" s="4" t="s">
        <v>8</v>
      </c>
      <c r="B9" s="18" t="s">
        <v>4</v>
      </c>
      <c r="C9" s="5" t="s">
        <v>5</v>
      </c>
      <c r="D9" s="48">
        <v>42825</v>
      </c>
      <c r="E9" s="6"/>
      <c r="F9" s="6"/>
      <c r="G9" s="6"/>
    </row>
    <row r="10" spans="1:7" ht="17.25" customHeight="1" x14ac:dyDescent="0.25">
      <c r="A10" s="4" t="s">
        <v>9</v>
      </c>
      <c r="B10" s="18" t="s">
        <v>113</v>
      </c>
      <c r="C10" s="5" t="s">
        <v>5</v>
      </c>
      <c r="D10" s="48">
        <v>42370</v>
      </c>
      <c r="E10" s="6"/>
      <c r="F10" s="6"/>
      <c r="G10" s="6"/>
    </row>
    <row r="11" spans="1:7" ht="18.75" customHeight="1" x14ac:dyDescent="0.25">
      <c r="A11" s="4" t="s">
        <v>10</v>
      </c>
      <c r="B11" s="18" t="s">
        <v>114</v>
      </c>
      <c r="C11" s="5" t="s">
        <v>5</v>
      </c>
      <c r="D11" s="48">
        <v>42735</v>
      </c>
      <c r="E11" s="6"/>
      <c r="F11" s="6"/>
      <c r="G11" s="6"/>
    </row>
    <row r="12" spans="1:7" ht="31.5" customHeight="1" x14ac:dyDescent="0.25">
      <c r="A12" s="126" t="s">
        <v>186</v>
      </c>
      <c r="B12" s="127"/>
      <c r="C12" s="127"/>
      <c r="D12" s="128"/>
      <c r="E12" s="6"/>
      <c r="F12" s="6"/>
      <c r="G12" s="6"/>
    </row>
    <row r="13" spans="1:7" ht="31.5" x14ac:dyDescent="0.25">
      <c r="A13" s="4">
        <v>4</v>
      </c>
      <c r="B13" s="19" t="s">
        <v>115</v>
      </c>
      <c r="C13" s="5" t="s">
        <v>13</v>
      </c>
      <c r="D13" s="57"/>
      <c r="E13" s="6"/>
      <c r="F13" s="6"/>
      <c r="G13" s="6"/>
    </row>
    <row r="14" spans="1:7" x14ac:dyDescent="0.25">
      <c r="A14" s="4">
        <v>5</v>
      </c>
      <c r="B14" s="9" t="s">
        <v>125</v>
      </c>
      <c r="C14" s="5" t="s">
        <v>13</v>
      </c>
      <c r="D14" s="5">
        <v>0</v>
      </c>
      <c r="E14" s="6"/>
      <c r="F14" s="6"/>
      <c r="G14" s="6"/>
    </row>
    <row r="15" spans="1:7" x14ac:dyDescent="0.25">
      <c r="A15" s="4">
        <v>6</v>
      </c>
      <c r="B15" s="9" t="s">
        <v>126</v>
      </c>
      <c r="C15" s="5" t="s">
        <v>13</v>
      </c>
      <c r="D15" s="57">
        <v>458036.03</v>
      </c>
      <c r="E15" s="6"/>
      <c r="F15" s="6"/>
      <c r="G15" s="6"/>
    </row>
    <row r="16" spans="1:7" ht="31.5" x14ac:dyDescent="0.25">
      <c r="A16" s="4">
        <v>7</v>
      </c>
      <c r="B16" s="19" t="s">
        <v>187</v>
      </c>
      <c r="C16" s="5" t="s">
        <v>13</v>
      </c>
      <c r="D16" s="49">
        <f>D17+D18</f>
        <v>887230.08000000007</v>
      </c>
      <c r="E16" s="6"/>
      <c r="F16" s="6"/>
      <c r="G16" s="6"/>
    </row>
    <row r="17" spans="1:7" x14ac:dyDescent="0.25">
      <c r="A17" s="4">
        <v>8</v>
      </c>
      <c r="B17" s="9" t="s">
        <v>127</v>
      </c>
      <c r="C17" s="5" t="s">
        <v>13</v>
      </c>
      <c r="D17" s="64">
        <v>693215.88</v>
      </c>
      <c r="E17" s="6"/>
      <c r="F17" s="6"/>
      <c r="G17" s="6"/>
    </row>
    <row r="18" spans="1:7" x14ac:dyDescent="0.25">
      <c r="A18" s="4">
        <v>9</v>
      </c>
      <c r="B18" s="9" t="s">
        <v>128</v>
      </c>
      <c r="C18" s="5" t="s">
        <v>13</v>
      </c>
      <c r="D18" s="64">
        <v>194014.2</v>
      </c>
      <c r="E18" s="6"/>
      <c r="F18" s="6"/>
      <c r="G18" s="6"/>
    </row>
    <row r="19" spans="1:7" x14ac:dyDescent="0.25">
      <c r="A19" s="4">
        <v>10</v>
      </c>
      <c r="B19" s="19" t="s">
        <v>116</v>
      </c>
      <c r="C19" s="5" t="s">
        <v>13</v>
      </c>
      <c r="D19" s="49">
        <f>D20+D23+D24+D25</f>
        <v>895393.98</v>
      </c>
      <c r="E19" s="49"/>
      <c r="F19" s="6"/>
      <c r="G19" s="6"/>
    </row>
    <row r="20" spans="1:7" x14ac:dyDescent="0.25">
      <c r="A20" s="4">
        <v>11</v>
      </c>
      <c r="B20" s="9" t="s">
        <v>188</v>
      </c>
      <c r="C20" s="5" t="s">
        <v>13</v>
      </c>
      <c r="D20" s="49">
        <f>D21+D22</f>
        <v>880993.98</v>
      </c>
      <c r="E20" s="6"/>
      <c r="F20" s="6"/>
      <c r="G20" s="6"/>
    </row>
    <row r="21" spans="1:7" x14ac:dyDescent="0.25">
      <c r="A21" s="4">
        <v>12</v>
      </c>
      <c r="B21" s="9" t="s">
        <v>127</v>
      </c>
      <c r="C21" s="5"/>
      <c r="D21" s="65">
        <v>686472.32</v>
      </c>
      <c r="E21" s="6"/>
      <c r="F21" s="6"/>
      <c r="G21" s="6"/>
    </row>
    <row r="22" spans="1:7" x14ac:dyDescent="0.25">
      <c r="A22" s="4">
        <v>13</v>
      </c>
      <c r="B22" s="9" t="s">
        <v>128</v>
      </c>
      <c r="C22" s="5"/>
      <c r="D22" s="65">
        <v>194521.66</v>
      </c>
      <c r="E22" s="6"/>
      <c r="F22" s="6"/>
      <c r="G22" s="6"/>
    </row>
    <row r="23" spans="1:7" x14ac:dyDescent="0.25">
      <c r="A23" s="4">
        <v>14</v>
      </c>
      <c r="B23" s="9" t="s">
        <v>189</v>
      </c>
      <c r="C23" s="5" t="s">
        <v>13</v>
      </c>
      <c r="D23" s="5">
        <v>0</v>
      </c>
      <c r="E23" s="6"/>
      <c r="F23" s="6"/>
      <c r="G23" s="6"/>
    </row>
    <row r="24" spans="1:7" x14ac:dyDescent="0.25">
      <c r="A24" s="4">
        <v>15</v>
      </c>
      <c r="B24" s="9" t="s">
        <v>129</v>
      </c>
      <c r="C24" s="5" t="s">
        <v>13</v>
      </c>
      <c r="D24" s="5">
        <v>0</v>
      </c>
      <c r="E24" s="6"/>
      <c r="F24" s="6"/>
      <c r="G24" s="6"/>
    </row>
    <row r="25" spans="1:7" ht="31.5" x14ac:dyDescent="0.25">
      <c r="A25" s="4">
        <v>16</v>
      </c>
      <c r="B25" s="9" t="s">
        <v>130</v>
      </c>
      <c r="C25" s="5" t="s">
        <v>13</v>
      </c>
      <c r="D25" s="5">
        <f>3*400*12</f>
        <v>14400</v>
      </c>
      <c r="E25" s="6"/>
      <c r="F25" s="6"/>
      <c r="G25" s="6"/>
    </row>
    <row r="26" spans="1:7" x14ac:dyDescent="0.25">
      <c r="A26" s="4">
        <v>17</v>
      </c>
      <c r="B26" s="9" t="s">
        <v>131</v>
      </c>
      <c r="C26" s="5" t="s">
        <v>13</v>
      </c>
      <c r="D26" s="5">
        <v>0</v>
      </c>
      <c r="E26" s="6"/>
      <c r="F26" s="6"/>
      <c r="G26" s="6"/>
    </row>
    <row r="27" spans="1:7" x14ac:dyDescent="0.25">
      <c r="A27" s="4">
        <v>18</v>
      </c>
      <c r="B27" s="19" t="s">
        <v>117</v>
      </c>
      <c r="C27" s="5" t="s">
        <v>13</v>
      </c>
      <c r="D27" s="49">
        <f>D19-D30</f>
        <v>445521.84999999986</v>
      </c>
      <c r="E27" s="6"/>
      <c r="F27" s="6"/>
      <c r="G27" s="6"/>
    </row>
    <row r="28" spans="1:7" ht="31.5" x14ac:dyDescent="0.25">
      <c r="A28" s="4">
        <v>19</v>
      </c>
      <c r="B28" s="19" t="s">
        <v>118</v>
      </c>
      <c r="C28" s="5" t="s">
        <v>13</v>
      </c>
      <c r="D28" s="49"/>
      <c r="E28" s="6"/>
      <c r="F28" s="6"/>
      <c r="G28" s="6"/>
    </row>
    <row r="29" spans="1:7" x14ac:dyDescent="0.25">
      <c r="A29" s="4">
        <v>20</v>
      </c>
      <c r="B29" s="9" t="s">
        <v>123</v>
      </c>
      <c r="C29" s="5" t="s">
        <v>13</v>
      </c>
      <c r="D29" s="5">
        <v>0</v>
      </c>
      <c r="E29" s="6"/>
      <c r="F29" s="6"/>
      <c r="G29" s="6"/>
    </row>
    <row r="30" spans="1:7" x14ac:dyDescent="0.25">
      <c r="A30" s="4">
        <v>21</v>
      </c>
      <c r="B30" s="9" t="s">
        <v>124</v>
      </c>
      <c r="C30" s="5" t="s">
        <v>13</v>
      </c>
      <c r="D30" s="49">
        <f>D16-D19+D15</f>
        <v>449872.13000000012</v>
      </c>
      <c r="E30" s="6"/>
      <c r="F30" s="6"/>
      <c r="G30" s="6"/>
    </row>
    <row r="31" spans="1:7" ht="36.75" customHeight="1" x14ac:dyDescent="0.25">
      <c r="A31" s="129" t="s">
        <v>307</v>
      </c>
      <c r="B31" s="129"/>
      <c r="C31" s="129"/>
      <c r="D31" s="129"/>
      <c r="E31" s="6"/>
      <c r="F31" s="6"/>
      <c r="G31" s="6"/>
    </row>
    <row r="32" spans="1:7" ht="78.75" x14ac:dyDescent="0.25">
      <c r="A32" s="66">
        <v>22</v>
      </c>
      <c r="B32" s="66" t="s">
        <v>308</v>
      </c>
      <c r="C32" s="66" t="s">
        <v>309</v>
      </c>
      <c r="D32" s="66" t="s">
        <v>310</v>
      </c>
      <c r="E32" s="6"/>
      <c r="F32" s="6"/>
      <c r="G32" s="6"/>
    </row>
    <row r="33" spans="1:7" x14ac:dyDescent="0.25">
      <c r="A33" s="70" t="s">
        <v>312</v>
      </c>
      <c r="B33" s="67" t="s">
        <v>311</v>
      </c>
      <c r="C33" s="66"/>
      <c r="D33" s="66"/>
      <c r="E33" s="6"/>
      <c r="F33" s="6"/>
      <c r="G33" s="6"/>
    </row>
    <row r="34" spans="1:7" ht="31.5" x14ac:dyDescent="0.25">
      <c r="A34" s="70" t="s">
        <v>314</v>
      </c>
      <c r="B34" s="68" t="s">
        <v>382</v>
      </c>
      <c r="C34" s="66"/>
      <c r="D34" s="69">
        <v>-76797.622228571388</v>
      </c>
      <c r="E34" s="6"/>
      <c r="F34" s="6"/>
      <c r="G34" s="6"/>
    </row>
    <row r="35" spans="1:7" x14ac:dyDescent="0.25">
      <c r="A35" s="70" t="s">
        <v>316</v>
      </c>
      <c r="B35" s="71" t="s">
        <v>313</v>
      </c>
      <c r="C35" s="66" t="s">
        <v>386</v>
      </c>
      <c r="D35" s="94">
        <f>3576.9653250774*12*2.59</f>
        <v>111172.08230340559</v>
      </c>
      <c r="E35" s="72"/>
      <c r="F35" s="6"/>
      <c r="G35" s="6"/>
    </row>
    <row r="36" spans="1:7" x14ac:dyDescent="0.25">
      <c r="A36" s="70" t="s">
        <v>318</v>
      </c>
      <c r="B36" s="71" t="s">
        <v>315</v>
      </c>
      <c r="C36" s="66" t="s">
        <v>387</v>
      </c>
      <c r="D36" s="94">
        <f>3576.9653250774*12*1.99</f>
        <v>85417.931962848321</v>
      </c>
      <c r="E36" s="72"/>
      <c r="F36" s="6"/>
      <c r="G36" s="6"/>
    </row>
    <row r="37" spans="1:7" x14ac:dyDescent="0.25">
      <c r="A37" s="70" t="s">
        <v>320</v>
      </c>
      <c r="B37" s="71" t="s">
        <v>317</v>
      </c>
      <c r="C37" s="66"/>
      <c r="D37" s="70">
        <v>10235.700000000001</v>
      </c>
      <c r="E37" s="72"/>
      <c r="F37" s="6"/>
      <c r="G37" s="6"/>
    </row>
    <row r="38" spans="1:7" ht="36" customHeight="1" x14ac:dyDescent="0.25">
      <c r="A38" s="70" t="s">
        <v>322</v>
      </c>
      <c r="B38" s="73" t="s">
        <v>319</v>
      </c>
      <c r="C38" s="66" t="s">
        <v>388</v>
      </c>
      <c r="D38" s="94">
        <f>3576.9653250774*12*0.7</f>
        <v>30046.508730650159</v>
      </c>
      <c r="E38" s="72"/>
      <c r="F38" s="6"/>
      <c r="G38" s="6"/>
    </row>
    <row r="39" spans="1:7" x14ac:dyDescent="0.25">
      <c r="A39" s="70" t="s">
        <v>324</v>
      </c>
      <c r="B39" s="73" t="s">
        <v>321</v>
      </c>
      <c r="C39" s="66" t="s">
        <v>389</v>
      </c>
      <c r="D39" s="94">
        <f>3576.9653250774*12*1.92</f>
        <v>82413.281089783297</v>
      </c>
      <c r="E39" s="72"/>
      <c r="F39" s="6"/>
      <c r="G39" s="6"/>
    </row>
    <row r="40" spans="1:7" ht="47.25" x14ac:dyDescent="0.25">
      <c r="A40" s="70" t="s">
        <v>326</v>
      </c>
      <c r="B40" s="73" t="s">
        <v>323</v>
      </c>
      <c r="C40" s="66" t="s">
        <v>392</v>
      </c>
      <c r="D40" s="94">
        <f>3576.9653250774*12*0.83</f>
        <v>35626.574637770907</v>
      </c>
      <c r="E40" s="70"/>
      <c r="F40" s="6"/>
      <c r="G40" s="6"/>
    </row>
    <row r="41" spans="1:7" ht="94.5" x14ac:dyDescent="0.25">
      <c r="A41" s="70" t="s">
        <v>329</v>
      </c>
      <c r="B41" s="73" t="s">
        <v>325</v>
      </c>
      <c r="C41" s="66" t="s">
        <v>393</v>
      </c>
      <c r="D41" s="94">
        <f>3576.9653250774*12*1.98</f>
        <v>84988.696123839036</v>
      </c>
      <c r="E41" s="72"/>
      <c r="F41" s="6"/>
      <c r="G41" s="6"/>
    </row>
    <row r="42" spans="1:7" ht="47.25" x14ac:dyDescent="0.25">
      <c r="A42" s="70" t="s">
        <v>332</v>
      </c>
      <c r="B42" s="73" t="s">
        <v>327</v>
      </c>
      <c r="C42" s="66" t="s">
        <v>328</v>
      </c>
      <c r="D42" s="70">
        <f>(5850)*2*12</f>
        <v>140400</v>
      </c>
      <c r="E42" s="72"/>
      <c r="F42" s="6"/>
      <c r="G42" s="6"/>
    </row>
    <row r="43" spans="1:7" x14ac:dyDescent="0.25">
      <c r="A43" s="70" t="s">
        <v>334</v>
      </c>
      <c r="B43" s="73" t="s">
        <v>330</v>
      </c>
      <c r="C43" s="66" t="s">
        <v>331</v>
      </c>
      <c r="D43" s="70">
        <v>12000</v>
      </c>
      <c r="E43" s="72"/>
      <c r="F43" s="6"/>
      <c r="G43" s="6"/>
    </row>
    <row r="44" spans="1:7" ht="63" x14ac:dyDescent="0.25">
      <c r="A44" s="70" t="s">
        <v>335</v>
      </c>
      <c r="B44" s="71" t="s">
        <v>381</v>
      </c>
      <c r="C44" s="66" t="s">
        <v>333</v>
      </c>
      <c r="D44" s="70">
        <f>1700*2</f>
        <v>3400</v>
      </c>
      <c r="E44" s="75"/>
      <c r="F44" s="6"/>
      <c r="G44" s="6"/>
    </row>
    <row r="45" spans="1:7" ht="47.25" x14ac:dyDescent="0.25">
      <c r="A45" s="70" t="s">
        <v>338</v>
      </c>
      <c r="B45" s="73" t="s">
        <v>336</v>
      </c>
      <c r="C45" s="66" t="s">
        <v>337</v>
      </c>
      <c r="D45" s="70">
        <v>7607.75</v>
      </c>
      <c r="E45" s="72"/>
      <c r="F45" s="6"/>
    </row>
    <row r="46" spans="1:7" ht="31.5" x14ac:dyDescent="0.25">
      <c r="A46" s="70" t="s">
        <v>379</v>
      </c>
      <c r="B46" s="76" t="s">
        <v>339</v>
      </c>
      <c r="C46" s="66"/>
      <c r="D46" s="70">
        <v>1125</v>
      </c>
      <c r="E46" s="72"/>
      <c r="F46" s="6"/>
      <c r="G46" s="6"/>
    </row>
    <row r="47" spans="1:7" x14ac:dyDescent="0.25">
      <c r="A47" s="70" t="s">
        <v>340</v>
      </c>
      <c r="B47" s="71" t="s">
        <v>391</v>
      </c>
      <c r="C47" s="66"/>
      <c r="D47" s="70">
        <f>2*2750</f>
        <v>5500</v>
      </c>
      <c r="E47" s="72"/>
      <c r="F47" s="6"/>
      <c r="G47" s="6"/>
    </row>
    <row r="48" spans="1:7" ht="47.25" x14ac:dyDescent="0.25">
      <c r="A48" s="70" t="s">
        <v>341</v>
      </c>
      <c r="B48" s="71" t="s">
        <v>342</v>
      </c>
      <c r="C48" s="66" t="s">
        <v>343</v>
      </c>
      <c r="D48" s="70">
        <f>600*12</f>
        <v>7200</v>
      </c>
      <c r="E48" s="72"/>
      <c r="F48" s="6"/>
      <c r="G48" s="6"/>
    </row>
    <row r="49" spans="1:7" ht="28.5" customHeight="1" x14ac:dyDescent="0.25">
      <c r="A49" s="70" t="s">
        <v>380</v>
      </c>
      <c r="B49" s="71" t="s">
        <v>345</v>
      </c>
      <c r="C49" s="74" t="s">
        <v>346</v>
      </c>
      <c r="D49" s="77">
        <v>799.3</v>
      </c>
      <c r="E49" s="72"/>
      <c r="F49" s="6"/>
      <c r="G49" s="6"/>
    </row>
    <row r="50" spans="1:7" ht="32.25" customHeight="1" x14ac:dyDescent="0.25">
      <c r="A50" s="70" t="s">
        <v>344</v>
      </c>
      <c r="B50" s="73" t="s">
        <v>390</v>
      </c>
      <c r="C50" s="74"/>
      <c r="D50" s="77">
        <v>5125</v>
      </c>
      <c r="E50" s="72"/>
      <c r="F50" s="6"/>
      <c r="G50" s="6"/>
    </row>
    <row r="51" spans="1:7" ht="18.75" customHeight="1" x14ac:dyDescent="0.25">
      <c r="A51" s="70" t="s">
        <v>347</v>
      </c>
      <c r="B51" s="71" t="s">
        <v>356</v>
      </c>
      <c r="C51" s="74" t="s">
        <v>352</v>
      </c>
      <c r="D51" s="77">
        <f>375*2</f>
        <v>750</v>
      </c>
      <c r="E51" s="72"/>
      <c r="F51" s="6"/>
      <c r="G51" s="6"/>
    </row>
    <row r="52" spans="1:7" ht="31.5" customHeight="1" x14ac:dyDescent="0.25">
      <c r="A52" s="70" t="s">
        <v>348</v>
      </c>
      <c r="B52" s="71" t="s">
        <v>358</v>
      </c>
      <c r="C52" s="74" t="s">
        <v>359</v>
      </c>
      <c r="D52" s="77">
        <v>356.3</v>
      </c>
      <c r="E52" s="72"/>
      <c r="F52" s="6"/>
      <c r="G52" s="6"/>
    </row>
    <row r="53" spans="1:7" ht="34.5" customHeight="1" x14ac:dyDescent="0.25">
      <c r="A53" s="70" t="s">
        <v>349</v>
      </c>
      <c r="B53" s="71" t="s">
        <v>361</v>
      </c>
      <c r="C53" s="74"/>
      <c r="D53" s="77">
        <v>8136.6</v>
      </c>
      <c r="E53" s="72"/>
      <c r="F53" s="6"/>
      <c r="G53" s="6"/>
    </row>
    <row r="54" spans="1:7" ht="15.75" customHeight="1" x14ac:dyDescent="0.25">
      <c r="A54" s="70" t="s">
        <v>351</v>
      </c>
      <c r="B54" s="78" t="s">
        <v>363</v>
      </c>
      <c r="C54" s="79">
        <v>0.1</v>
      </c>
      <c r="D54" s="77">
        <f>0.1*SUM(D35:D53)</f>
        <v>63230.072484829732</v>
      </c>
      <c r="E54" s="93"/>
      <c r="F54" s="6"/>
      <c r="G54" s="6"/>
    </row>
    <row r="55" spans="1:7" ht="18.75" customHeight="1" x14ac:dyDescent="0.25">
      <c r="A55" s="70" t="s">
        <v>353</v>
      </c>
      <c r="B55" s="80" t="s">
        <v>399</v>
      </c>
      <c r="C55" s="81"/>
      <c r="D55" s="82">
        <f>SUM(D35:D54)</f>
        <v>695530.797333127</v>
      </c>
      <c r="E55" s="6"/>
      <c r="F55" s="6"/>
      <c r="G55" s="6"/>
    </row>
    <row r="56" spans="1:7" ht="29.25" customHeight="1" x14ac:dyDescent="0.25">
      <c r="A56" s="70" t="s">
        <v>354</v>
      </c>
      <c r="B56" s="80" t="s">
        <v>383</v>
      </c>
      <c r="C56" s="83"/>
      <c r="D56" s="84">
        <f>D21-D55+D34</f>
        <v>-85856.099561698444</v>
      </c>
      <c r="E56" s="6"/>
      <c r="F56" s="6"/>
      <c r="G56" s="6"/>
    </row>
    <row r="57" spans="1:7" ht="17.25" customHeight="1" x14ac:dyDescent="0.25">
      <c r="A57" s="70" t="s">
        <v>355</v>
      </c>
      <c r="B57" s="85" t="s">
        <v>367</v>
      </c>
      <c r="C57" s="66"/>
      <c r="D57" s="70"/>
      <c r="E57" s="6"/>
      <c r="F57" s="6"/>
      <c r="G57" s="6"/>
    </row>
    <row r="58" spans="1:7" ht="36" customHeight="1" x14ac:dyDescent="0.25">
      <c r="A58" s="70" t="s">
        <v>357</v>
      </c>
      <c r="B58" s="67" t="s">
        <v>384</v>
      </c>
      <c r="C58" s="66"/>
      <c r="D58" s="70">
        <v>1453.8819999999978</v>
      </c>
      <c r="E58" s="6"/>
      <c r="F58" s="6"/>
      <c r="G58" s="6"/>
    </row>
    <row r="59" spans="1:7" ht="36" customHeight="1" x14ac:dyDescent="0.25">
      <c r="A59" s="70" t="s">
        <v>360</v>
      </c>
      <c r="B59" s="91" t="s">
        <v>397</v>
      </c>
      <c r="C59" s="92"/>
      <c r="D59" s="90">
        <v>1345</v>
      </c>
      <c r="E59" s="6"/>
      <c r="F59" s="6"/>
      <c r="G59" s="6"/>
    </row>
    <row r="60" spans="1:7" ht="36" customHeight="1" x14ac:dyDescent="0.25">
      <c r="A60" s="70" t="s">
        <v>362</v>
      </c>
      <c r="B60" s="91" t="s">
        <v>407</v>
      </c>
      <c r="C60" s="92"/>
      <c r="D60" s="90">
        <v>2160</v>
      </c>
      <c r="E60" s="6"/>
      <c r="F60" s="6"/>
      <c r="G60" s="6"/>
    </row>
    <row r="61" spans="1:7" ht="36" customHeight="1" x14ac:dyDescent="0.25">
      <c r="A61" s="70" t="s">
        <v>364</v>
      </c>
      <c r="B61" s="91" t="s">
        <v>406</v>
      </c>
      <c r="C61" s="92"/>
      <c r="D61" s="90">
        <v>1371.25</v>
      </c>
      <c r="E61" s="6"/>
      <c r="F61" s="6"/>
      <c r="G61" s="6"/>
    </row>
    <row r="62" spans="1:7" ht="36" customHeight="1" x14ac:dyDescent="0.25">
      <c r="A62" s="70" t="s">
        <v>365</v>
      </c>
      <c r="B62" s="91" t="s">
        <v>403</v>
      </c>
      <c r="C62" s="92"/>
      <c r="D62" s="90">
        <v>2500</v>
      </c>
      <c r="E62" s="6"/>
      <c r="F62" s="6"/>
      <c r="G62" s="6"/>
    </row>
    <row r="63" spans="1:7" ht="36" customHeight="1" x14ac:dyDescent="0.25">
      <c r="A63" s="70" t="s">
        <v>366</v>
      </c>
      <c r="B63" s="91" t="s">
        <v>402</v>
      </c>
      <c r="C63" s="92"/>
      <c r="D63" s="90">
        <v>114190</v>
      </c>
      <c r="E63" s="6"/>
      <c r="F63" s="6"/>
      <c r="G63" s="6"/>
    </row>
    <row r="64" spans="1:7" ht="36" customHeight="1" x14ac:dyDescent="0.25">
      <c r="A64" s="70" t="s">
        <v>368</v>
      </c>
      <c r="B64" s="91" t="s">
        <v>401</v>
      </c>
      <c r="C64" s="92"/>
      <c r="D64" s="90">
        <f>3890+7980</f>
        <v>11870</v>
      </c>
      <c r="E64" s="6"/>
      <c r="F64" s="6"/>
      <c r="G64" s="6"/>
    </row>
    <row r="65" spans="1:7" ht="45.75" customHeight="1" x14ac:dyDescent="0.25">
      <c r="A65" s="70" t="s">
        <v>369</v>
      </c>
      <c r="B65" s="71" t="s">
        <v>396</v>
      </c>
      <c r="C65" s="66"/>
      <c r="D65" s="70">
        <v>1723</v>
      </c>
      <c r="E65" s="6"/>
      <c r="F65" s="6"/>
      <c r="G65" s="6"/>
    </row>
    <row r="66" spans="1:7" ht="31.5" x14ac:dyDescent="0.25">
      <c r="A66" s="70" t="s">
        <v>370</v>
      </c>
      <c r="B66" s="73" t="s">
        <v>405</v>
      </c>
      <c r="C66" s="66"/>
      <c r="D66" s="70">
        <v>3124.3</v>
      </c>
      <c r="E66" s="6"/>
      <c r="F66" s="6"/>
      <c r="G66" s="6"/>
    </row>
    <row r="67" spans="1:7" ht="31.5" x14ac:dyDescent="0.25">
      <c r="A67" s="70" t="s">
        <v>371</v>
      </c>
      <c r="B67" s="71" t="s">
        <v>394</v>
      </c>
      <c r="C67" s="66" t="s">
        <v>395</v>
      </c>
      <c r="D67" s="70">
        <f>4875*2</f>
        <v>9750</v>
      </c>
      <c r="E67" s="6"/>
      <c r="F67" s="6"/>
      <c r="G67" s="6"/>
    </row>
    <row r="68" spans="1:7" x14ac:dyDescent="0.25">
      <c r="A68" s="70" t="s">
        <v>372</v>
      </c>
      <c r="B68" s="71" t="s">
        <v>404</v>
      </c>
      <c r="C68" s="66"/>
      <c r="D68" s="70">
        <f>4990+3540+1000</f>
        <v>9530</v>
      </c>
      <c r="E68" s="6"/>
      <c r="F68" s="6"/>
      <c r="G68" s="6"/>
    </row>
    <row r="69" spans="1:7" ht="38.25" customHeight="1" x14ac:dyDescent="0.25">
      <c r="A69" s="70" t="s">
        <v>373</v>
      </c>
      <c r="B69" s="71" t="s">
        <v>398</v>
      </c>
      <c r="C69" s="74"/>
      <c r="D69" s="77">
        <v>1296</v>
      </c>
      <c r="E69" s="6"/>
      <c r="F69" s="6"/>
      <c r="G69" s="6"/>
    </row>
    <row r="70" spans="1:7" ht="21" customHeight="1" x14ac:dyDescent="0.25">
      <c r="A70" s="70" t="s">
        <v>374</v>
      </c>
      <c r="B70" s="73" t="s">
        <v>350</v>
      </c>
      <c r="C70" s="74"/>
      <c r="D70" s="77">
        <f>355*2</f>
        <v>710</v>
      </c>
      <c r="E70" s="6"/>
      <c r="F70" s="6"/>
      <c r="G70" s="6"/>
    </row>
    <row r="71" spans="1:7" ht="16.5" customHeight="1" x14ac:dyDescent="0.25">
      <c r="A71" s="70" t="s">
        <v>408</v>
      </c>
      <c r="B71" s="78" t="s">
        <v>363</v>
      </c>
      <c r="C71" s="79">
        <v>0.1</v>
      </c>
      <c r="D71" s="77">
        <f>0.1*SUM(D59:D70)</f>
        <v>15956.955</v>
      </c>
      <c r="E71" s="6"/>
      <c r="F71" s="6"/>
      <c r="G71" s="6"/>
    </row>
    <row r="72" spans="1:7" ht="18" customHeight="1" x14ac:dyDescent="0.25">
      <c r="A72" s="70" t="s">
        <v>409</v>
      </c>
      <c r="B72" s="80" t="s">
        <v>375</v>
      </c>
      <c r="C72" s="83"/>
      <c r="D72" s="84">
        <f>SUM(D58:D71)</f>
        <v>176980.38699999996</v>
      </c>
      <c r="E72" s="6"/>
      <c r="F72" s="6"/>
      <c r="G72" s="6"/>
    </row>
    <row r="73" spans="1:7" ht="34.5" customHeight="1" x14ac:dyDescent="0.25">
      <c r="A73" s="70" t="s">
        <v>410</v>
      </c>
      <c r="B73" s="80" t="s">
        <v>385</v>
      </c>
      <c r="C73" s="83"/>
      <c r="D73" s="84">
        <f>D22-D72+D58</f>
        <v>18995.155000000042</v>
      </c>
      <c r="E73" s="6"/>
      <c r="F73" s="6"/>
      <c r="G73" s="6"/>
    </row>
    <row r="74" spans="1:7" ht="32.25" customHeight="1" x14ac:dyDescent="0.25">
      <c r="A74" s="130" t="s">
        <v>190</v>
      </c>
      <c r="B74" s="130"/>
      <c r="C74" s="130"/>
      <c r="D74" s="130"/>
    </row>
    <row r="75" spans="1:7" x14ac:dyDescent="0.25">
      <c r="A75" s="23">
        <v>23</v>
      </c>
      <c r="B75" s="86" t="s">
        <v>191</v>
      </c>
      <c r="C75" s="23" t="s">
        <v>6</v>
      </c>
      <c r="D75" s="66">
        <v>0</v>
      </c>
    </row>
    <row r="76" spans="1:7" x14ac:dyDescent="0.25">
      <c r="A76" s="23">
        <v>24</v>
      </c>
      <c r="B76" s="86" t="s">
        <v>192</v>
      </c>
      <c r="C76" s="23" t="s">
        <v>6</v>
      </c>
      <c r="D76" s="66">
        <v>0</v>
      </c>
    </row>
    <row r="77" spans="1:7" ht="31.5" x14ac:dyDescent="0.25">
      <c r="A77" s="23">
        <v>25</v>
      </c>
      <c r="B77" s="86" t="s">
        <v>193</v>
      </c>
      <c r="C77" s="23" t="s">
        <v>6</v>
      </c>
      <c r="D77" s="66">
        <v>0</v>
      </c>
    </row>
    <row r="78" spans="1:7" x14ac:dyDescent="0.25">
      <c r="A78" s="23">
        <v>26</v>
      </c>
      <c r="B78" s="86" t="s">
        <v>194</v>
      </c>
      <c r="C78" s="23" t="s">
        <v>13</v>
      </c>
      <c r="D78" s="66">
        <v>0</v>
      </c>
    </row>
    <row r="79" spans="1:7" ht="29.25" customHeight="1" x14ac:dyDescent="0.25">
      <c r="A79" s="114" t="s">
        <v>119</v>
      </c>
      <c r="B79" s="114"/>
      <c r="C79" s="114"/>
      <c r="D79" s="114"/>
    </row>
    <row r="80" spans="1:7" ht="31.5" x14ac:dyDescent="0.25">
      <c r="A80" s="23">
        <v>27</v>
      </c>
      <c r="B80" s="87" t="s">
        <v>120</v>
      </c>
      <c r="C80" s="23" t="s">
        <v>13</v>
      </c>
      <c r="D80" s="70"/>
    </row>
    <row r="81" spans="1:7" x14ac:dyDescent="0.25">
      <c r="A81" s="23">
        <v>28</v>
      </c>
      <c r="B81" s="86" t="s">
        <v>125</v>
      </c>
      <c r="C81" s="23" t="s">
        <v>13</v>
      </c>
      <c r="D81" s="70">
        <v>0</v>
      </c>
    </row>
    <row r="82" spans="1:7" x14ac:dyDescent="0.25">
      <c r="A82" s="23">
        <v>29</v>
      </c>
      <c r="B82" s="86" t="s">
        <v>126</v>
      </c>
      <c r="C82" s="23" t="s">
        <v>13</v>
      </c>
      <c r="D82" s="70">
        <v>683324.52</v>
      </c>
    </row>
    <row r="83" spans="1:7" ht="31.5" x14ac:dyDescent="0.25">
      <c r="A83" s="23">
        <v>30</v>
      </c>
      <c r="B83" s="87" t="s">
        <v>121</v>
      </c>
      <c r="C83" s="23" t="s">
        <v>13</v>
      </c>
      <c r="D83" s="70"/>
    </row>
    <row r="84" spans="1:7" x14ac:dyDescent="0.25">
      <c r="A84" s="23">
        <v>31</v>
      </c>
      <c r="B84" s="86" t="s">
        <v>125</v>
      </c>
      <c r="C84" s="23" t="s">
        <v>13</v>
      </c>
      <c r="D84" s="70">
        <v>0</v>
      </c>
    </row>
    <row r="85" spans="1:7" x14ac:dyDescent="0.25">
      <c r="A85" s="23">
        <v>32</v>
      </c>
      <c r="B85" s="86" t="s">
        <v>126</v>
      </c>
      <c r="C85" s="23" t="s">
        <v>13</v>
      </c>
      <c r="D85" s="70">
        <v>975858.09</v>
      </c>
    </row>
    <row r="86" spans="1:7" ht="31.5" customHeight="1" x14ac:dyDescent="0.25">
      <c r="A86" s="114" t="s">
        <v>195</v>
      </c>
      <c r="B86" s="114"/>
      <c r="C86" s="114"/>
      <c r="D86" s="114"/>
    </row>
    <row r="87" spans="1:7" ht="47.25" x14ac:dyDescent="0.25">
      <c r="A87" s="115">
        <v>33</v>
      </c>
      <c r="B87" s="87" t="s">
        <v>91</v>
      </c>
      <c r="C87" s="23" t="s">
        <v>5</v>
      </c>
      <c r="D87" s="66" t="s">
        <v>257</v>
      </c>
      <c r="E87" s="8" t="s">
        <v>247</v>
      </c>
      <c r="F87" s="8" t="s">
        <v>252</v>
      </c>
      <c r="G87" s="8" t="s">
        <v>255</v>
      </c>
    </row>
    <row r="88" spans="1:7" x14ac:dyDescent="0.25">
      <c r="A88" s="116"/>
      <c r="B88" s="87" t="s">
        <v>59</v>
      </c>
      <c r="C88" s="23" t="s">
        <v>5</v>
      </c>
      <c r="D88" s="66" t="s">
        <v>242</v>
      </c>
      <c r="E88" s="8" t="s">
        <v>242</v>
      </c>
      <c r="F88" s="8" t="s">
        <v>242</v>
      </c>
      <c r="G88" s="8" t="s">
        <v>256</v>
      </c>
    </row>
    <row r="89" spans="1:7" x14ac:dyDescent="0.25">
      <c r="A89" s="116"/>
      <c r="B89" s="87" t="s">
        <v>122</v>
      </c>
      <c r="C89" s="23" t="s">
        <v>98</v>
      </c>
      <c r="D89" s="66">
        <v>12885.84</v>
      </c>
      <c r="E89" s="8">
        <v>9405.1596000000009</v>
      </c>
      <c r="F89" s="8">
        <v>5848.58</v>
      </c>
      <c r="G89" s="8">
        <v>960.88</v>
      </c>
    </row>
    <row r="90" spans="1:7" x14ac:dyDescent="0.25">
      <c r="A90" s="116"/>
      <c r="B90" s="87" t="s">
        <v>196</v>
      </c>
      <c r="C90" s="23" t="s">
        <v>13</v>
      </c>
      <c r="D90" s="88">
        <v>148072.81</v>
      </c>
      <c r="E90" s="56">
        <v>100205.51</v>
      </c>
      <c r="F90" s="56">
        <v>420394.7</v>
      </c>
      <c r="G90" s="56">
        <v>1006325.53</v>
      </c>
    </row>
    <row r="91" spans="1:7" x14ac:dyDescent="0.25">
      <c r="A91" s="116"/>
      <c r="B91" s="86" t="s">
        <v>197</v>
      </c>
      <c r="C91" s="23" t="s">
        <v>13</v>
      </c>
      <c r="D91" s="89">
        <v>129088.78</v>
      </c>
      <c r="E91" s="57">
        <v>77961.11</v>
      </c>
      <c r="F91" s="57">
        <v>322958.71999999997</v>
      </c>
      <c r="G91" s="57">
        <v>811675.2</v>
      </c>
    </row>
    <row r="92" spans="1:7" x14ac:dyDescent="0.25">
      <c r="A92" s="116"/>
      <c r="B92" s="86" t="s">
        <v>198</v>
      </c>
      <c r="C92" s="23" t="s">
        <v>13</v>
      </c>
      <c r="D92" s="89">
        <f>D90-D91</f>
        <v>18984.03</v>
      </c>
      <c r="E92" s="57">
        <f>E90-E91</f>
        <v>22244.399999999994</v>
      </c>
      <c r="F92" s="57">
        <f>F90-F91</f>
        <v>97435.98000000004</v>
      </c>
      <c r="G92" s="57">
        <f>G90-G91</f>
        <v>194650.33000000007</v>
      </c>
    </row>
    <row r="93" spans="1:7" ht="31.5" x14ac:dyDescent="0.25">
      <c r="A93" s="116"/>
      <c r="B93" s="86" t="s">
        <v>201</v>
      </c>
      <c r="C93" s="23" t="s">
        <v>13</v>
      </c>
      <c r="D93" s="88">
        <v>148072.81</v>
      </c>
      <c r="E93" s="88">
        <v>100205.51</v>
      </c>
      <c r="F93" s="88">
        <f>87320.7+333074</f>
        <v>420394.7</v>
      </c>
      <c r="G93" s="88">
        <v>1006325.53</v>
      </c>
    </row>
    <row r="94" spans="1:7" ht="48" customHeight="1" x14ac:dyDescent="0.25">
      <c r="A94" s="116"/>
      <c r="B94" s="86" t="s">
        <v>200</v>
      </c>
      <c r="C94" s="23" t="s">
        <v>13</v>
      </c>
      <c r="D94" s="121" t="s">
        <v>400</v>
      </c>
      <c r="E94" s="122"/>
      <c r="F94" s="122"/>
      <c r="G94" s="123"/>
    </row>
    <row r="95" spans="1:7" ht="45.75" customHeight="1" x14ac:dyDescent="0.25">
      <c r="A95" s="116"/>
      <c r="B95" s="86" t="s">
        <v>199</v>
      </c>
      <c r="C95" s="23" t="s">
        <v>13</v>
      </c>
      <c r="D95" s="121" t="s">
        <v>400</v>
      </c>
      <c r="E95" s="122"/>
      <c r="F95" s="122"/>
      <c r="G95" s="123"/>
    </row>
    <row r="96" spans="1:7" ht="47.25" x14ac:dyDescent="0.25">
      <c r="A96" s="117"/>
      <c r="B96" s="87" t="s">
        <v>202</v>
      </c>
      <c r="C96" s="23" t="s">
        <v>13</v>
      </c>
      <c r="D96" s="121" t="s">
        <v>400</v>
      </c>
      <c r="E96" s="122"/>
      <c r="F96" s="122"/>
      <c r="G96" s="123"/>
    </row>
    <row r="97" spans="1:4" ht="33.75" customHeight="1" x14ac:dyDescent="0.25">
      <c r="A97" s="118" t="s">
        <v>203</v>
      </c>
      <c r="B97" s="119"/>
      <c r="C97" s="119"/>
      <c r="D97" s="120"/>
    </row>
    <row r="98" spans="1:4" x14ac:dyDescent="0.25">
      <c r="A98" s="23">
        <v>34</v>
      </c>
      <c r="B98" s="86" t="s">
        <v>191</v>
      </c>
      <c r="C98" s="23" t="s">
        <v>6</v>
      </c>
      <c r="D98" s="89">
        <v>0</v>
      </c>
    </row>
    <row r="99" spans="1:4" x14ac:dyDescent="0.25">
      <c r="A99" s="23">
        <v>35</v>
      </c>
      <c r="B99" s="86" t="s">
        <v>192</v>
      </c>
      <c r="C99" s="23" t="s">
        <v>6</v>
      </c>
      <c r="D99" s="66">
        <v>0</v>
      </c>
    </row>
    <row r="100" spans="1:4" ht="31.5" x14ac:dyDescent="0.25">
      <c r="A100" s="23">
        <v>36</v>
      </c>
      <c r="B100" s="86" t="s">
        <v>193</v>
      </c>
      <c r="C100" s="23" t="s">
        <v>6</v>
      </c>
      <c r="D100" s="22">
        <v>0</v>
      </c>
    </row>
    <row r="101" spans="1:4" x14ac:dyDescent="0.25">
      <c r="A101" s="23">
        <v>37</v>
      </c>
      <c r="B101" s="86" t="s">
        <v>194</v>
      </c>
      <c r="C101" s="23" t="s">
        <v>13</v>
      </c>
      <c r="D101" s="66">
        <v>0</v>
      </c>
    </row>
    <row r="102" spans="1:4" ht="33" customHeight="1" x14ac:dyDescent="0.25">
      <c r="A102" s="118" t="s">
        <v>204</v>
      </c>
      <c r="B102" s="119"/>
      <c r="C102" s="119"/>
      <c r="D102" s="120"/>
    </row>
    <row r="103" spans="1:4" ht="31.5" x14ac:dyDescent="0.25">
      <c r="A103" s="23">
        <v>38</v>
      </c>
      <c r="B103" s="86" t="s">
        <v>205</v>
      </c>
      <c r="C103" s="23" t="s">
        <v>6</v>
      </c>
      <c r="D103" s="66">
        <v>0</v>
      </c>
    </row>
    <row r="104" spans="1:4" x14ac:dyDescent="0.25">
      <c r="A104" s="23">
        <v>39</v>
      </c>
      <c r="B104" s="86" t="s">
        <v>206</v>
      </c>
      <c r="C104" s="23" t="s">
        <v>6</v>
      </c>
      <c r="D104" s="66">
        <v>0</v>
      </c>
    </row>
    <row r="105" spans="1:4" ht="31.5" x14ac:dyDescent="0.25">
      <c r="A105" s="23">
        <v>40</v>
      </c>
      <c r="B105" s="86" t="s">
        <v>207</v>
      </c>
      <c r="C105" s="23" t="s">
        <v>13</v>
      </c>
      <c r="D105" s="22">
        <v>0</v>
      </c>
    </row>
    <row r="106" spans="1:4" x14ac:dyDescent="0.25">
      <c r="B106" s="1"/>
    </row>
    <row r="107" spans="1:4" x14ac:dyDescent="0.25">
      <c r="B107" s="1" t="s">
        <v>376</v>
      </c>
      <c r="D107" s="1" t="s">
        <v>377</v>
      </c>
    </row>
  </sheetData>
  <mergeCells count="13">
    <mergeCell ref="D1:G4"/>
    <mergeCell ref="A6:E6"/>
    <mergeCell ref="A12:D12"/>
    <mergeCell ref="A31:D31"/>
    <mergeCell ref="A74:D74"/>
    <mergeCell ref="A79:D79"/>
    <mergeCell ref="A86:D86"/>
    <mergeCell ref="A87:A96"/>
    <mergeCell ref="A97:D97"/>
    <mergeCell ref="A102:D102"/>
    <mergeCell ref="D94:G94"/>
    <mergeCell ref="D95:G95"/>
    <mergeCell ref="D96:G96"/>
  </mergeCells>
  <pageMargins left="0.70866141732283472" right="0.70866141732283472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2017-04-20T08:03:13Z</dcterms:modified>
</cp:coreProperties>
</file>