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72" i="12" l="1"/>
  <c r="D27" i="12" l="1"/>
  <c r="D41" i="12" l="1"/>
  <c r="D40" i="12"/>
  <c r="D39" i="12"/>
  <c r="D38" i="12"/>
  <c r="D35" i="12"/>
  <c r="D34" i="12"/>
  <c r="D59" i="12"/>
  <c r="D49" i="12"/>
  <c r="D46" i="12"/>
  <c r="D65" i="12"/>
  <c r="D57" i="12"/>
  <c r="D53" i="12"/>
  <c r="D52" i="12"/>
  <c r="D54" i="12"/>
  <c r="D50" i="12" l="1"/>
  <c r="D60" i="12"/>
  <c r="D43" i="12"/>
  <c r="F90" i="12" l="1"/>
  <c r="F89" i="12"/>
  <c r="G91" i="12" l="1"/>
  <c r="F91" i="12"/>
  <c r="E91" i="12"/>
  <c r="D91" i="12"/>
  <c r="D47" i="12"/>
  <c r="D70" i="12" s="1"/>
  <c r="D71" i="12" s="1"/>
  <c r="D20" i="12"/>
  <c r="D16" i="12"/>
  <c r="D19" i="12" l="1"/>
  <c r="D22" i="5" l="1"/>
  <c r="D28" i="5" l="1"/>
</calcChain>
</file>

<file path=xl/sharedStrings.xml><?xml version="1.0" encoding="utf-8"?>
<sst xmlns="http://schemas.openxmlformats.org/spreadsheetml/2006/main" count="1060" uniqueCount="406">
  <si>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</si>
  <si>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</si>
  <si>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</si>
  <si>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</si>
  <si>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</si>
  <si>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</si>
  <si>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</si>
  <si>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</si>
  <si>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</si>
  <si>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</si>
  <si>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</si>
  <si>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</si>
  <si>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</si>
  <si>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</si>
  <si>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</si>
  <si>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</si>
  <si>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</si>
  <si>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</si>
  <si>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</si>
  <si>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</si>
  <si>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</si>
  <si>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</si>
  <si>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</si>
  <si>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</si>
  <si>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</si>
  <si>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</si>
  <si>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</si>
  <si>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</si>
  <si>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</si>
  <si>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</si>
  <si>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</si>
  <si>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</si>
  <si>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</si>
  <si>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</si>
  <si>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</si>
  <si>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</si>
  <si>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</si>
  <si>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</si>
  <si>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</si>
  <si>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</si>
  <si>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</si>
  <si>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</si>
  <si>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</si>
  <si>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</si>
  <si>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</si>
  <si>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</si>
  <si>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</si>
  <si>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</si>
  <si>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</si>
  <si>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</si>
  <si>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</si>
  <si>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</si>
  <si>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</si>
  <si>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</si>
  <si>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</si>
  <si>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</si>
  <si>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</si>
  <si>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</si>
  <si>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</si>
  <si>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</si>
  <si>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</si>
  <si>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</si>
  <si>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</si>
  <si>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</si>
  <si>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</si>
  <si>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</si>
  <si>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</si>
  <si>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</si>
  <si>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</si>
  <si>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</si>
  <si>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</si>
  <si>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</si>
  <si>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</si>
  <si>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</si>
  <si>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</si>
  <si>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</si>
  <si>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</si>
  <si>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</si>
  <si>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</si>
  <si>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</si>
  <si>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</si>
  <si>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</si>
  <si>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</si>
  <si>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</si>
  <si>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</si>
  <si>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</si>
  <si>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</si>
  <si>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</si>
  <si>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</si>
  <si>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</si>
  <si>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</si>
  <si>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</si>
  <si>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</si>
  <si>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</si>
  <si>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</si>
  <si>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</si>
  <si>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</si>
  <si>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</si>
  <si>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</si>
  <si>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</si>
  <si>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</si>
  <si>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</si>
  <si>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</si>
  <si>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</si>
  <si>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</si>
  <si>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</si>
  <si>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</si>
  <si>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</si>
  <si>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</si>
  <si>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</si>
  <si>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</si>
  <si>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</si>
  <si>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</si>
  <si>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</si>
  <si>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</si>
  <si>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</si>
  <si>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</si>
  <si>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</si>
  <si>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</si>
  <si>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</si>
  <si>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</si>
  <si>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</si>
  <si>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</si>
  <si>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</si>
  <si>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</si>
  <si>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</si>
  <si>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</si>
  <si>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</si>
  <si>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</si>
  <si>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</si>
  <si>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</si>
  <si>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</si>
  <si>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</si>
  <si>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</si>
  <si>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</si>
  <si>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</si>
  <si>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</si>
  <si>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</si>
  <si>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</si>
  <si>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</si>
  <si>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</si>
  <si>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</si>
  <si>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</si>
  <si>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</si>
  <si>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</si>
  <si>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</si>
  <si>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</si>
  <si>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</si>
  <si>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</si>
  <si>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</si>
  <si>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</si>
  <si>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</si>
  <si>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</si>
  <si>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</si>
  <si>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</si>
  <si>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</si>
  <si>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</si>
  <si>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</si>
  <si>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</si>
  <si>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</si>
  <si>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</si>
  <si>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</si>
  <si>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</si>
  <si>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</si>
  <si>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</si>
  <si>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</si>
  <si>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</si>
  <si>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</si>
  <si>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</si>
  <si>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</si>
  <si>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</si>
  <si>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</si>
  <si>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</si>
  <si>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</si>
  <si>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</si>
  <si>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</si>
  <si>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</si>
  <si>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</si>
  <si>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</si>
  <si>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</si>
  <si>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</si>
  <si>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</si>
  <si>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</si>
  <si>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</si>
  <si>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</si>
  <si>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</si>
  <si>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</si>
  <si>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</si>
  <si>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</si>
  <si>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</si>
  <si>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</si>
  <si>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</si>
  <si>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</si>
  <si>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</si>
  <si>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</si>
  <si>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</si>
  <si>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</si>
  <si>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</si>
  <si>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</si>
  <si>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</si>
  <si>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</si>
  <si>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</si>
  <si>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</si>
  <si>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</si>
  <si>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</si>
  <si>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</si>
  <si>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</si>
  <si>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</si>
  <si>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</si>
  <si>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</si>
  <si>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</si>
  <si>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</si>
  <si>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</si>
  <si>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</si>
  <si>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</si>
  <si>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</si>
  <si>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</si>
  <si>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</si>
  <si>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</si>
  <si>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</si>
  <si>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</si>
  <si>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</si>
  <si>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</si>
  <si>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</si>
  <si>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</si>
  <si>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</si>
  <si>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</si>
  <si>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</si>
  <si>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</si>
  <si>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</si>
  <si>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</si>
  <si>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</si>
  <si>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</si>
  <si>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</si>
  <si>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</si>
  <si>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</si>
  <si>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</si>
  <si>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</si>
  <si>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</si>
  <si>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</si>
  <si>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</si>
  <si>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</si>
  <si>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</si>
  <si>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</si>
  <si>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</si>
  <si>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</si>
  <si>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</si>
  <si>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</si>
  <si>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</si>
  <si>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</si>
  <si>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</si>
  <si>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</si>
  <si>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</si>
  <si>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</si>
  <si>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</si>
  <si>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</si>
  <si>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</si>
  <si>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</si>
  <si>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</si>
  <si>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</si>
  <si>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</si>
  <si>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</si>
  <si>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</si>
  <si>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</si>
  <si>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</si>
  <si>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</si>
  <si>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</si>
  <si>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</si>
  <si>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</si>
  <si>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</si>
  <si>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</si>
  <si>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</si>
  <si>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</si>
  <si>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</si>
  <si>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</si>
  <si>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</si>
  <si>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</si>
  <si>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</si>
  <si>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</si>
  <si>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</si>
  <si>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</si>
  <si>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</si>
  <si>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</si>
  <si>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</si>
  <si>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</si>
  <si>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</si>
  <si>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</si>
  <si>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</si>
  <si>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</si>
  <si>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</si>
  <si>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</si>
  <si>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30» декабря 2010</t>
  </si>
  <si>
    <t>г. Иркутск, м-н Университетский, 64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</si>
  <si>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</si>
  <si>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</si>
  <si>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</si>
  <si>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</si>
  <si>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</si>
  <si>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</si>
  <si>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</si>
  <si>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</si>
  <si>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</si>
  <si>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</si>
  <si>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</si>
  <si>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</si>
  <si>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</si>
  <si>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</si>
  <si>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</si>
  <si>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</si>
  <si>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</si>
  <si>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</si>
  <si>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</si>
  <si>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</si>
  <si>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</si>
  <si>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</si>
  <si>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</si>
  <si>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</si>
  <si>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</si>
  <si>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</si>
  <si>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</si>
  <si>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</si>
  <si>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</si>
  <si>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</si>
  <si>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</si>
  <si>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</si>
  <si>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</si>
  <si>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</si>
  <si>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</si>
  <si>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</si>
  <si>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</si>
  <si>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</si>
  <si>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</si>
  <si>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</si>
  <si>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</si>
  <si>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</si>
  <si>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</si>
  <si>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</si>
  <si>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</si>
  <si>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</si>
  <si>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</si>
  <si>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</si>
  <si>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22.20</t>
  </si>
  <si>
    <t xml:space="preserve">Скашивание травы 2 раза </t>
  </si>
  <si>
    <t>июль и сентябрь</t>
  </si>
  <si>
    <t xml:space="preserve"> 22.23</t>
  </si>
  <si>
    <t xml:space="preserve">Ремонт мусорных баков </t>
  </si>
  <si>
    <t xml:space="preserve"> 22.24</t>
  </si>
  <si>
    <t>3 шт.</t>
  </si>
  <si>
    <t xml:space="preserve"> 22.25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</si>
  <si>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</si>
  <si>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</si>
  <si>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</si>
  <si>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</si>
  <si>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</si>
  <si>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</si>
  <si>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</si>
  <si>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</si>
  <si>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</si>
  <si>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Гл. инженер ООО "УК "Прибайкальская"</t>
  </si>
  <si>
    <t>Белкин И. О.</t>
  </si>
  <si>
    <t xml:space="preserve"> 22.11</t>
  </si>
  <si>
    <t xml:space="preserve"> 22.14</t>
  </si>
  <si>
    <t xml:space="preserve"> 22.17</t>
  </si>
  <si>
    <t xml:space="preserve"> 22.18</t>
  </si>
  <si>
    <t xml:space="preserve"> 22.19</t>
  </si>
  <si>
    <t xml:space="preserve"> 22.21</t>
  </si>
  <si>
    <t xml:space="preserve"> 22.30</t>
  </si>
  <si>
    <t xml:space="preserve"> 22.22</t>
  </si>
  <si>
    <t xml:space="preserve"> 22.31</t>
  </si>
  <si>
    <t xml:space="preserve"> 22.32</t>
  </si>
  <si>
    <t xml:space="preserve"> 22.33</t>
  </si>
  <si>
    <t xml:space="preserve"> 22.34</t>
  </si>
  <si>
    <t xml:space="preserve"> 22.35</t>
  </si>
  <si>
    <t xml:space="preserve"> 22.36</t>
  </si>
  <si>
    <t xml:space="preserve"> 22.37</t>
  </si>
  <si>
    <t>4.07 руб .кв м</t>
  </si>
  <si>
    <t>2,59 руб .кв м</t>
  </si>
  <si>
    <t>1,98 руб .кв м</t>
  </si>
  <si>
    <t xml:space="preserve">Доставка, разгрузка земли для придомовый клумб  </t>
  </si>
  <si>
    <t xml:space="preserve">Окраска асфальтной краской бордюр к 9 мая </t>
  </si>
  <si>
    <t>1500 руб. 1 подъезд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</si>
  <si>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</si>
  <si>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22.38</t>
  </si>
  <si>
    <t xml:space="preserve"> 22.39</t>
  </si>
  <si>
    <t>Форма 2.8. Отчет об исполнении ООО "УК "Прибайкальская" договора управления смет доходов и расходов МКД м-на Университетский, 64 за период с 01.12.2017 г. по 31.12.2017 г.</t>
  </si>
  <si>
    <t>Подготовка и сдача теплового пункта к отопительному периоду</t>
  </si>
  <si>
    <t>Остаток средст за 2016 г.("-" перерасход)</t>
  </si>
  <si>
    <t>Остаток средств на конец периода с учетом остатков 2016 г.</t>
  </si>
  <si>
    <t>Сумма расходов за 2017г.</t>
  </si>
  <si>
    <t>Очистка снега с подъездных козырьков</t>
  </si>
  <si>
    <t>2 шт</t>
  </si>
  <si>
    <t>Уборка балконных  (с 9 этажа) козырьков над аркой</t>
  </si>
  <si>
    <t>Очистка придомовой территории (стоянки) от 
слежавшегося снега с привлечением спец. техники</t>
  </si>
  <si>
    <t>Замена автомата 40А МОП электросабжения МКД м-н Университетский, 64 3 подъезд</t>
  </si>
  <si>
    <t xml:space="preserve">Косметический ремонт машинных отделений </t>
  </si>
  <si>
    <t>Замена кранов ГВС 25диам. 2 шт., 20 диам  1 шт.  МКД м-на Университетский, 64/3</t>
  </si>
  <si>
    <t xml:space="preserve">Замена трубопровода системы водоотведения (канализации) м-н Университетский, 64-3
2 м. диаметром 100 мм.
</t>
  </si>
  <si>
    <t xml:space="preserve">Ремонт освещения подвала </t>
  </si>
  <si>
    <t>Окраска лавочек у подъездов</t>
  </si>
  <si>
    <t>Генеральная уборка подъезда (апрель, сентябрь)</t>
  </si>
  <si>
    <t>Установка решеток на слуховые окна подвала</t>
  </si>
  <si>
    <t>Ремонт подъездного отопления (сварочные работы)  МКД м-н Университетский, 64-2</t>
  </si>
  <si>
    <t>Покупка и установка новогодних елок 2018 г.</t>
  </si>
  <si>
    <t>Замена трубопровода системы водоотведения кв. 94</t>
  </si>
  <si>
    <t xml:space="preserve"> 3м диам 100мм</t>
  </si>
  <si>
    <t>Закрытие электрощитков подъездов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</si>
</sst>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64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6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J9" sqref="J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0" t="s">
        <v>132</v>
      </c>
      <c r="B1" s="90"/>
      <c r="C1" s="90"/>
      <c r="D1" s="90"/>
    </row>
    <row r="2" spans="1:4" s="14" customFormat="1" x14ac:dyDescent="0.25"/>
    <row r="3" spans="1:4" s="14" customFormat="1" x14ac:dyDescent="0.25">
      <c r="A3" s="91" t="s">
        <v>14</v>
      </c>
      <c r="B3" s="91"/>
      <c r="C3" s="91"/>
      <c r="D3" s="9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9" t="s">
        <v>15</v>
      </c>
      <c r="B7" s="89"/>
      <c r="C7" s="89"/>
      <c r="D7" s="8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9" t="s">
        <v>39</v>
      </c>
      <c r="B10" s="89"/>
      <c r="C10" s="89"/>
      <c r="D10" s="8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9" t="s">
        <v>19</v>
      </c>
      <c r="B12" s="89"/>
      <c r="C12" s="89"/>
      <c r="D12" s="89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9" t="s">
        <v>30</v>
      </c>
      <c r="B37" s="89"/>
      <c r="C37" s="89"/>
      <c r="D37" s="8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G11" sqref="G11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8" t="s">
        <v>83</v>
      </c>
      <c r="B1" s="98"/>
      <c r="C1" s="98"/>
      <c r="D1" s="9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42825</v>
      </c>
    </row>
    <row r="5" spans="1:4" s="6" customFormat="1" ht="20.100000000000001" customHeight="1" x14ac:dyDescent="0.25">
      <c r="A5" s="89" t="s">
        <v>41</v>
      </c>
      <c r="B5" s="89"/>
      <c r="C5" s="89"/>
      <c r="D5" s="8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9" t="s">
        <v>173</v>
      </c>
      <c r="B7" s="89"/>
      <c r="C7" s="89"/>
      <c r="D7" s="8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9" t="s">
        <v>84</v>
      </c>
      <c r="B10" s="89"/>
      <c r="C10" s="89"/>
      <c r="D10" s="8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2" t="s">
        <v>44</v>
      </c>
      <c r="B12" s="92"/>
      <c r="C12" s="92"/>
      <c r="D12" s="9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2" t="s">
        <v>47</v>
      </c>
      <c r="B15" s="92"/>
      <c r="C15" s="92"/>
      <c r="D15" s="9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9" t="s">
        <v>49</v>
      </c>
      <c r="B17" s="89"/>
      <c r="C17" s="89"/>
      <c r="D17" s="8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6" t="s">
        <v>85</v>
      </c>
      <c r="B20" s="96"/>
      <c r="C20" s="96"/>
      <c r="D20" s="96"/>
    </row>
    <row r="21" spans="1:4" s="6" customFormat="1" ht="20.100000000000001" customHeight="1" x14ac:dyDescent="0.25">
      <c r="A21" s="93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4"/>
      <c r="B22" s="3" t="s">
        <v>53</v>
      </c>
      <c r="C22" s="5" t="s">
        <v>5</v>
      </c>
      <c r="D22" s="51" t="s">
        <v>276</v>
      </c>
    </row>
    <row r="23" spans="1:4" s="6" customFormat="1" ht="20.100000000000001" customHeight="1" thickBot="1" x14ac:dyDescent="0.3">
      <c r="A23" s="95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93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4"/>
      <c r="B25" s="3" t="s">
        <v>53</v>
      </c>
      <c r="C25" s="5" t="s">
        <v>5</v>
      </c>
      <c r="D25" s="51" t="s">
        <v>276</v>
      </c>
    </row>
    <row r="26" spans="1:4" s="6" customFormat="1" ht="20.100000000000001" customHeight="1" thickBot="1" x14ac:dyDescent="0.3">
      <c r="A26" s="94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93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94"/>
      <c r="B28" s="3" t="s">
        <v>53</v>
      </c>
      <c r="C28" s="5" t="s">
        <v>5</v>
      </c>
      <c r="D28" s="51" t="s">
        <v>276</v>
      </c>
    </row>
    <row r="29" spans="1:4" s="6" customFormat="1" ht="20.100000000000001" customHeight="1" x14ac:dyDescent="0.25">
      <c r="A29" s="94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97" t="s">
        <v>55</v>
      </c>
      <c r="B30" s="97"/>
      <c r="C30" s="97"/>
      <c r="D30" s="97"/>
    </row>
    <row r="31" spans="1:4" s="6" customFormat="1" ht="20.100000000000001" customHeight="1" x14ac:dyDescent="0.25">
      <c r="A31" s="93">
        <v>13</v>
      </c>
      <c r="B31" s="57" t="s">
        <v>56</v>
      </c>
      <c r="C31" s="27" t="s">
        <v>5</v>
      </c>
      <c r="D31" s="28" t="s">
        <v>279</v>
      </c>
    </row>
    <row r="32" spans="1:4" s="6" customFormat="1" ht="20.100000000000001" customHeight="1" x14ac:dyDescent="0.25">
      <c r="A32" s="94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94"/>
      <c r="B33" s="3" t="s">
        <v>58</v>
      </c>
      <c r="C33" s="5" t="s">
        <v>5</v>
      </c>
      <c r="D33" s="51" t="s">
        <v>281</v>
      </c>
    </row>
    <row r="34" spans="1:4" s="6" customFormat="1" ht="20.100000000000001" customHeight="1" x14ac:dyDescent="0.25">
      <c r="A34" s="94"/>
      <c r="B34" s="3" t="s">
        <v>59</v>
      </c>
      <c r="C34" s="5" t="s">
        <v>5</v>
      </c>
      <c r="D34" s="51" t="s">
        <v>282</v>
      </c>
    </row>
    <row r="35" spans="1:4" s="6" customFormat="1" ht="20.100000000000001" customHeight="1" x14ac:dyDescent="0.25">
      <c r="A35" s="94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95"/>
      <c r="B36" s="60" t="s">
        <v>61</v>
      </c>
      <c r="C36" s="31" t="s">
        <v>5</v>
      </c>
      <c r="D36" s="37">
        <v>42925</v>
      </c>
    </row>
    <row r="37" spans="1:4" ht="15.75" customHeight="1" x14ac:dyDescent="0.25">
      <c r="A37" s="93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94"/>
      <c r="B38" s="7" t="s">
        <v>57</v>
      </c>
      <c r="C38" s="5" t="s">
        <v>5</v>
      </c>
      <c r="D38" s="29" t="s">
        <v>280</v>
      </c>
    </row>
    <row r="39" spans="1:4" ht="31.5" x14ac:dyDescent="0.25">
      <c r="A39" s="94"/>
      <c r="B39" s="3" t="s">
        <v>58</v>
      </c>
      <c r="C39" s="5" t="s">
        <v>5</v>
      </c>
      <c r="D39" s="51" t="s">
        <v>283</v>
      </c>
    </row>
    <row r="40" spans="1:4" ht="15.75" customHeight="1" x14ac:dyDescent="0.25">
      <c r="A40" s="94"/>
      <c r="B40" s="3" t="s">
        <v>59</v>
      </c>
      <c r="C40" s="5" t="s">
        <v>5</v>
      </c>
      <c r="D40" s="51" t="s">
        <v>241</v>
      </c>
    </row>
    <row r="41" spans="1:4" x14ac:dyDescent="0.25">
      <c r="A41" s="94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95"/>
      <c r="B42" s="60" t="s">
        <v>61</v>
      </c>
      <c r="C42" s="31" t="s">
        <v>5</v>
      </c>
      <c r="D42" s="37">
        <v>44148</v>
      </c>
    </row>
    <row r="43" spans="1:4" x14ac:dyDescent="0.25">
      <c r="A43" s="93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94"/>
      <c r="B44" s="7" t="s">
        <v>57</v>
      </c>
      <c r="C44" s="5" t="s">
        <v>5</v>
      </c>
      <c r="D44" s="29" t="s">
        <v>280</v>
      </c>
    </row>
    <row r="45" spans="1:4" ht="31.5" x14ac:dyDescent="0.25">
      <c r="A45" s="94"/>
      <c r="B45" s="3" t="s">
        <v>58</v>
      </c>
      <c r="C45" s="5" t="s">
        <v>5</v>
      </c>
      <c r="D45" s="51" t="s">
        <v>283</v>
      </c>
    </row>
    <row r="46" spans="1:4" ht="15.75" customHeight="1" x14ac:dyDescent="0.25">
      <c r="A46" s="94"/>
      <c r="B46" s="3" t="s">
        <v>59</v>
      </c>
      <c r="C46" s="5" t="s">
        <v>5</v>
      </c>
      <c r="D46" s="51" t="s">
        <v>284</v>
      </c>
    </row>
    <row r="47" spans="1:4" x14ac:dyDescent="0.25">
      <c r="A47" s="94"/>
      <c r="B47" s="3" t="s">
        <v>60</v>
      </c>
      <c r="C47" s="5" t="s">
        <v>5</v>
      </c>
      <c r="D47" s="43"/>
    </row>
    <row r="48" spans="1:4" ht="15.75" customHeight="1" thickBot="1" x14ac:dyDescent="0.3">
      <c r="A48" s="95"/>
      <c r="B48" s="60" t="s">
        <v>61</v>
      </c>
      <c r="C48" s="31" t="s">
        <v>5</v>
      </c>
      <c r="D48" s="37"/>
    </row>
    <row r="49" spans="1:4" ht="15.75" customHeight="1" x14ac:dyDescent="0.25">
      <c r="A49" s="92" t="s">
        <v>62</v>
      </c>
      <c r="B49" s="92"/>
      <c r="C49" s="92"/>
      <c r="D49" s="92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2" t="s">
        <v>65</v>
      </c>
      <c r="B52" s="92"/>
      <c r="C52" s="92"/>
      <c r="D52" s="92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92" t="s">
        <v>67</v>
      </c>
      <c r="B54" s="92"/>
      <c r="C54" s="92"/>
      <c r="D54" s="92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92" t="s">
        <v>69</v>
      </c>
      <c r="B56" s="92"/>
      <c r="C56" s="92"/>
      <c r="D56" s="92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89" t="s">
        <v>71</v>
      </c>
      <c r="B58" s="89"/>
      <c r="C58" s="89"/>
      <c r="D58" s="89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2" t="s">
        <v>74</v>
      </c>
      <c r="B61" s="92"/>
      <c r="C61" s="92"/>
      <c r="D61" s="92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92" t="s">
        <v>76</v>
      </c>
      <c r="B63" s="92"/>
      <c r="C63" s="92"/>
      <c r="D63" s="92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92" t="s">
        <v>78</v>
      </c>
      <c r="B65" s="92"/>
      <c r="C65" s="92"/>
      <c r="D65" s="92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92" t="s">
        <v>80</v>
      </c>
      <c r="B67" s="92"/>
      <c r="C67" s="92"/>
      <c r="D67" s="92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89" t="s">
        <v>86</v>
      </c>
      <c r="B69" s="89"/>
      <c r="C69" s="89"/>
      <c r="D69" s="89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H5" sqref="H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0" t="s">
        <v>90</v>
      </c>
      <c r="B1" s="90"/>
      <c r="C1" s="90"/>
      <c r="D1" s="90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42825</v>
      </c>
    </row>
    <row r="5" spans="1:4" s="6" customFormat="1" ht="51.75" customHeight="1" x14ac:dyDescent="0.25">
      <c r="A5" s="93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55" t="s">
        <v>275</v>
      </c>
    </row>
    <row r="8" spans="1:4" s="6" customFormat="1" ht="32.25" customHeight="1" x14ac:dyDescent="0.25">
      <c r="A8" s="94"/>
      <c r="B8" s="3" t="s">
        <v>175</v>
      </c>
      <c r="C8" s="5" t="s">
        <v>5</v>
      </c>
      <c r="D8" s="29"/>
    </row>
    <row r="9" spans="1:4" s="6" customFormat="1" ht="34.5" customHeight="1" x14ac:dyDescent="0.25">
      <c r="A9" s="94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4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95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3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4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4"/>
      <c r="B14" s="7" t="s">
        <v>88</v>
      </c>
      <c r="C14" s="5" t="s">
        <v>13</v>
      </c>
      <c r="D14" s="55" t="s">
        <v>275</v>
      </c>
    </row>
    <row r="15" spans="1:4" ht="31.5" x14ac:dyDescent="0.25">
      <c r="A15" s="94"/>
      <c r="B15" s="3" t="s">
        <v>175</v>
      </c>
      <c r="C15" s="5" t="s">
        <v>5</v>
      </c>
      <c r="D15" s="29"/>
    </row>
    <row r="16" spans="1:4" ht="31.5" x14ac:dyDescent="0.25">
      <c r="A16" s="94"/>
      <c r="B16" s="3" t="s">
        <v>176</v>
      </c>
      <c r="C16" s="5" t="s">
        <v>5</v>
      </c>
      <c r="D16" s="29" t="s">
        <v>17</v>
      </c>
    </row>
    <row r="17" spans="1:4" x14ac:dyDescent="0.25">
      <c r="A17" s="94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95"/>
      <c r="B18" s="52" t="s">
        <v>89</v>
      </c>
      <c r="C18" s="31" t="s">
        <v>5</v>
      </c>
      <c r="D18" s="32" t="s">
        <v>264</v>
      </c>
    </row>
    <row r="19" spans="1:4" x14ac:dyDescent="0.25">
      <c r="A19" s="93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4"/>
      <c r="B20" s="7" t="s">
        <v>59</v>
      </c>
      <c r="C20" s="5" t="s">
        <v>5</v>
      </c>
      <c r="D20" s="29" t="s">
        <v>239</v>
      </c>
    </row>
    <row r="21" spans="1:4" ht="30" x14ac:dyDescent="0.25">
      <c r="A21" s="94"/>
      <c r="B21" s="7" t="s">
        <v>88</v>
      </c>
      <c r="C21" s="5" t="s">
        <v>13</v>
      </c>
      <c r="D21" s="55" t="s">
        <v>275</v>
      </c>
    </row>
    <row r="22" spans="1:4" ht="31.5" x14ac:dyDescent="0.25">
      <c r="A22" s="94"/>
      <c r="B22" s="3" t="s">
        <v>175</v>
      </c>
      <c r="C22" s="5" t="s">
        <v>5</v>
      </c>
      <c r="D22" s="29"/>
    </row>
    <row r="23" spans="1:4" ht="31.5" x14ac:dyDescent="0.25">
      <c r="A23" s="94"/>
      <c r="B23" s="3" t="s">
        <v>176</v>
      </c>
      <c r="C23" s="5" t="s">
        <v>5</v>
      </c>
      <c r="D23" s="29" t="s">
        <v>17</v>
      </c>
    </row>
    <row r="24" spans="1:4" x14ac:dyDescent="0.25">
      <c r="A24" s="94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95"/>
      <c r="B25" s="52" t="s">
        <v>89</v>
      </c>
      <c r="C25" s="31" t="s">
        <v>5</v>
      </c>
      <c r="D25" s="32" t="s">
        <v>264</v>
      </c>
    </row>
    <row r="26" spans="1:4" ht="31.5" x14ac:dyDescent="0.25">
      <c r="A26" s="93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4"/>
      <c r="B27" s="7" t="s">
        <v>59</v>
      </c>
      <c r="C27" s="5" t="s">
        <v>5</v>
      </c>
      <c r="D27" s="29" t="s">
        <v>239</v>
      </c>
    </row>
    <row r="28" spans="1:4" ht="30" x14ac:dyDescent="0.25">
      <c r="A28" s="94"/>
      <c r="B28" s="7" t="s">
        <v>88</v>
      </c>
      <c r="C28" s="5" t="s">
        <v>13</v>
      </c>
      <c r="D28" s="55" t="s">
        <v>275</v>
      </c>
    </row>
    <row r="29" spans="1:4" ht="31.5" x14ac:dyDescent="0.25">
      <c r="A29" s="94"/>
      <c r="B29" s="3" t="s">
        <v>175</v>
      </c>
      <c r="C29" s="5" t="s">
        <v>5</v>
      </c>
      <c r="D29" s="29"/>
    </row>
    <row r="30" spans="1:4" ht="31.5" x14ac:dyDescent="0.25">
      <c r="A30" s="94"/>
      <c r="B30" s="3" t="s">
        <v>176</v>
      </c>
      <c r="C30" s="5" t="s">
        <v>5</v>
      </c>
      <c r="D30" s="29" t="s">
        <v>17</v>
      </c>
    </row>
    <row r="31" spans="1:4" x14ac:dyDescent="0.25">
      <c r="A31" s="94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95"/>
      <c r="B32" s="52" t="s">
        <v>89</v>
      </c>
      <c r="C32" s="31" t="s">
        <v>5</v>
      </c>
      <c r="D32" s="32" t="s">
        <v>264</v>
      </c>
    </row>
    <row r="33" spans="1:4" ht="31.5" x14ac:dyDescent="0.25">
      <c r="A33" s="93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4"/>
      <c r="B34" s="7" t="s">
        <v>59</v>
      </c>
      <c r="C34" s="5" t="s">
        <v>5</v>
      </c>
      <c r="D34" s="29"/>
    </row>
    <row r="35" spans="1:4" ht="30" x14ac:dyDescent="0.25">
      <c r="A35" s="94"/>
      <c r="B35" s="7" t="s">
        <v>88</v>
      </c>
      <c r="C35" s="5" t="s">
        <v>13</v>
      </c>
      <c r="D35" s="55" t="s">
        <v>275</v>
      </c>
    </row>
    <row r="36" spans="1:4" ht="31.5" x14ac:dyDescent="0.25">
      <c r="A36" s="94"/>
      <c r="B36" s="3" t="s">
        <v>175</v>
      </c>
      <c r="C36" s="5" t="s">
        <v>5</v>
      </c>
      <c r="D36" s="29"/>
    </row>
    <row r="37" spans="1:4" ht="31.5" x14ac:dyDescent="0.25">
      <c r="A37" s="94"/>
      <c r="B37" s="3" t="s">
        <v>176</v>
      </c>
      <c r="C37" s="5" t="s">
        <v>5</v>
      </c>
      <c r="D37" s="29" t="s">
        <v>17</v>
      </c>
    </row>
    <row r="38" spans="1:4" x14ac:dyDescent="0.25">
      <c r="A38" s="94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95"/>
      <c r="B39" s="52" t="s">
        <v>89</v>
      </c>
      <c r="C39" s="31" t="s">
        <v>5</v>
      </c>
      <c r="D39" s="32" t="s">
        <v>264</v>
      </c>
    </row>
    <row r="40" spans="1:4" ht="47.25" x14ac:dyDescent="0.25">
      <c r="A40" s="93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4"/>
      <c r="B41" s="7" t="s">
        <v>59</v>
      </c>
      <c r="C41" s="5" t="s">
        <v>5</v>
      </c>
      <c r="D41" s="29" t="s">
        <v>240</v>
      </c>
    </row>
    <row r="42" spans="1:4" ht="30" x14ac:dyDescent="0.25">
      <c r="A42" s="94"/>
      <c r="B42" s="7" t="s">
        <v>88</v>
      </c>
      <c r="C42" s="5" t="s">
        <v>13</v>
      </c>
      <c r="D42" s="55" t="s">
        <v>275</v>
      </c>
    </row>
    <row r="43" spans="1:4" ht="31.5" x14ac:dyDescent="0.25">
      <c r="A43" s="94"/>
      <c r="B43" s="3" t="s">
        <v>175</v>
      </c>
      <c r="C43" s="5" t="s">
        <v>5</v>
      </c>
      <c r="D43" s="29"/>
    </row>
    <row r="44" spans="1:4" ht="31.5" x14ac:dyDescent="0.25">
      <c r="A44" s="94"/>
      <c r="B44" s="3" t="s">
        <v>176</v>
      </c>
      <c r="C44" s="5" t="s">
        <v>5</v>
      </c>
      <c r="D44" s="29" t="s">
        <v>17</v>
      </c>
    </row>
    <row r="45" spans="1:4" x14ac:dyDescent="0.25">
      <c r="A45" s="94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95"/>
      <c r="B46" s="52" t="s">
        <v>89</v>
      </c>
      <c r="C46" s="31" t="s">
        <v>5</v>
      </c>
      <c r="D46" s="32" t="s">
        <v>264</v>
      </c>
    </row>
    <row r="47" spans="1:4" x14ac:dyDescent="0.25">
      <c r="A47" s="93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4"/>
      <c r="B48" s="7" t="s">
        <v>59</v>
      </c>
      <c r="C48" s="5" t="s">
        <v>5</v>
      </c>
      <c r="D48" s="29" t="s">
        <v>241</v>
      </c>
    </row>
    <row r="49" spans="1:4" ht="30" x14ac:dyDescent="0.25">
      <c r="A49" s="94"/>
      <c r="B49" s="7" t="s">
        <v>88</v>
      </c>
      <c r="C49" s="5" t="s">
        <v>13</v>
      </c>
      <c r="D49" s="55" t="s">
        <v>275</v>
      </c>
    </row>
    <row r="50" spans="1:4" ht="31.5" x14ac:dyDescent="0.25">
      <c r="A50" s="94"/>
      <c r="B50" s="3" t="s">
        <v>175</v>
      </c>
      <c r="C50" s="5" t="s">
        <v>5</v>
      </c>
      <c r="D50" s="29"/>
    </row>
    <row r="51" spans="1:4" ht="31.5" x14ac:dyDescent="0.25">
      <c r="A51" s="94"/>
      <c r="B51" s="3" t="s">
        <v>176</v>
      </c>
      <c r="C51" s="5" t="s">
        <v>5</v>
      </c>
      <c r="D51" s="29" t="s">
        <v>17</v>
      </c>
    </row>
    <row r="52" spans="1:4" x14ac:dyDescent="0.25">
      <c r="A52" s="94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95"/>
      <c r="B53" s="52" t="s">
        <v>89</v>
      </c>
      <c r="C53" s="31" t="s">
        <v>5</v>
      </c>
      <c r="D53" s="32" t="s">
        <v>264</v>
      </c>
    </row>
    <row r="54" spans="1:4" x14ac:dyDescent="0.25">
      <c r="A54" s="93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4"/>
      <c r="B55" s="7" t="s">
        <v>59</v>
      </c>
      <c r="C55" s="5" t="s">
        <v>5</v>
      </c>
      <c r="D55" s="29" t="s">
        <v>239</v>
      </c>
    </row>
    <row r="56" spans="1:4" ht="30" x14ac:dyDescent="0.25">
      <c r="A56" s="94"/>
      <c r="B56" s="7" t="s">
        <v>88</v>
      </c>
      <c r="C56" s="5" t="s">
        <v>13</v>
      </c>
      <c r="D56" s="55" t="s">
        <v>275</v>
      </c>
    </row>
    <row r="57" spans="1:4" ht="31.5" x14ac:dyDescent="0.25">
      <c r="A57" s="94"/>
      <c r="B57" s="3" t="s">
        <v>175</v>
      </c>
      <c r="C57" s="5" t="s">
        <v>5</v>
      </c>
      <c r="D57" s="29"/>
    </row>
    <row r="58" spans="1:4" ht="31.5" x14ac:dyDescent="0.25">
      <c r="A58" s="94"/>
      <c r="B58" s="3" t="s">
        <v>176</v>
      </c>
      <c r="C58" s="5" t="s">
        <v>5</v>
      </c>
      <c r="D58" s="29" t="s">
        <v>17</v>
      </c>
    </row>
    <row r="59" spans="1:4" x14ac:dyDescent="0.25">
      <c r="A59" s="94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95"/>
      <c r="B60" s="52" t="s">
        <v>89</v>
      </c>
      <c r="C60" s="31" t="s">
        <v>5</v>
      </c>
      <c r="D60" s="32" t="s">
        <v>264</v>
      </c>
    </row>
    <row r="61" spans="1:4" x14ac:dyDescent="0.25">
      <c r="A61" s="93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4"/>
      <c r="B62" s="7" t="s">
        <v>59</v>
      </c>
      <c r="C62" s="5" t="s">
        <v>5</v>
      </c>
      <c r="D62" s="29" t="s">
        <v>242</v>
      </c>
    </row>
    <row r="63" spans="1:4" ht="30" x14ac:dyDescent="0.25">
      <c r="A63" s="94"/>
      <c r="B63" s="7" t="s">
        <v>88</v>
      </c>
      <c r="C63" s="5" t="s">
        <v>13</v>
      </c>
      <c r="D63" s="55" t="s">
        <v>275</v>
      </c>
    </row>
    <row r="64" spans="1:4" ht="31.5" x14ac:dyDescent="0.25">
      <c r="A64" s="94"/>
      <c r="B64" s="3" t="s">
        <v>175</v>
      </c>
      <c r="C64" s="5" t="s">
        <v>5</v>
      </c>
      <c r="D64" s="29"/>
    </row>
    <row r="65" spans="1:4" ht="31.5" x14ac:dyDescent="0.25">
      <c r="A65" s="94"/>
      <c r="B65" s="3" t="s">
        <v>176</v>
      </c>
      <c r="C65" s="5" t="s">
        <v>5</v>
      </c>
      <c r="D65" s="29" t="s">
        <v>17</v>
      </c>
    </row>
    <row r="66" spans="1:4" x14ac:dyDescent="0.25">
      <c r="A66" s="94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95"/>
      <c r="B67" s="52" t="s">
        <v>89</v>
      </c>
      <c r="C67" s="31" t="s">
        <v>5</v>
      </c>
      <c r="D67" s="32" t="s">
        <v>264</v>
      </c>
    </row>
    <row r="68" spans="1:4" x14ac:dyDescent="0.25">
      <c r="A68" s="93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4"/>
      <c r="B69" s="7" t="s">
        <v>59</v>
      </c>
      <c r="C69" s="5" t="s">
        <v>5</v>
      </c>
      <c r="D69" s="29" t="s">
        <v>243</v>
      </c>
    </row>
    <row r="70" spans="1:4" ht="30" x14ac:dyDescent="0.25">
      <c r="A70" s="94"/>
      <c r="B70" s="7" t="s">
        <v>88</v>
      </c>
      <c r="C70" s="5" t="s">
        <v>13</v>
      </c>
      <c r="D70" s="55" t="s">
        <v>275</v>
      </c>
    </row>
    <row r="71" spans="1:4" ht="31.5" x14ac:dyDescent="0.25">
      <c r="A71" s="94"/>
      <c r="B71" s="3" t="s">
        <v>175</v>
      </c>
      <c r="C71" s="5" t="s">
        <v>5</v>
      </c>
      <c r="D71" s="29"/>
    </row>
    <row r="72" spans="1:4" ht="31.5" x14ac:dyDescent="0.25">
      <c r="A72" s="94"/>
      <c r="B72" s="3" t="s">
        <v>176</v>
      </c>
      <c r="C72" s="5" t="s">
        <v>5</v>
      </c>
      <c r="D72" s="29" t="s">
        <v>17</v>
      </c>
    </row>
    <row r="73" spans="1:4" x14ac:dyDescent="0.25">
      <c r="A73" s="94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95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3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4"/>
      <c r="B76" s="7" t="s">
        <v>59</v>
      </c>
      <c r="C76" s="5" t="s">
        <v>5</v>
      </c>
      <c r="D76" s="29"/>
    </row>
    <row r="77" spans="1:4" ht="30" x14ac:dyDescent="0.25">
      <c r="A77" s="94"/>
      <c r="B77" s="7" t="s">
        <v>88</v>
      </c>
      <c r="C77" s="5" t="s">
        <v>13</v>
      </c>
      <c r="D77" s="55" t="s">
        <v>275</v>
      </c>
    </row>
    <row r="78" spans="1:4" ht="31.5" x14ac:dyDescent="0.25">
      <c r="A78" s="94"/>
      <c r="B78" s="3" t="s">
        <v>175</v>
      </c>
      <c r="C78" s="5" t="s">
        <v>5</v>
      </c>
      <c r="D78" s="29"/>
    </row>
    <row r="79" spans="1:4" ht="31.5" x14ac:dyDescent="0.25">
      <c r="A79" s="94"/>
      <c r="B79" s="3" t="s">
        <v>176</v>
      </c>
      <c r="C79" s="5" t="s">
        <v>5</v>
      </c>
      <c r="D79" s="29" t="s">
        <v>17</v>
      </c>
    </row>
    <row r="80" spans="1:4" x14ac:dyDescent="0.25">
      <c r="A80" s="94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95"/>
      <c r="B81" s="52" t="s">
        <v>89</v>
      </c>
      <c r="C81" s="31" t="s">
        <v>5</v>
      </c>
      <c r="D81" s="32" t="s">
        <v>264</v>
      </c>
    </row>
    <row r="82" spans="1:4" ht="31.5" x14ac:dyDescent="0.25">
      <c r="A82" s="93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4"/>
      <c r="B83" s="7" t="s">
        <v>59</v>
      </c>
      <c r="C83" s="5" t="s">
        <v>5</v>
      </c>
      <c r="D83" s="29" t="s">
        <v>267</v>
      </c>
    </row>
    <row r="84" spans="1:4" x14ac:dyDescent="0.25">
      <c r="A84" s="94"/>
      <c r="B84" s="7" t="s">
        <v>88</v>
      </c>
      <c r="C84" s="5" t="s">
        <v>13</v>
      </c>
      <c r="D84" s="29">
        <v>600</v>
      </c>
    </row>
    <row r="85" spans="1:4" ht="31.5" x14ac:dyDescent="0.25">
      <c r="A85" s="94"/>
      <c r="B85" s="3" t="s">
        <v>175</v>
      </c>
      <c r="C85" s="5" t="s">
        <v>5</v>
      </c>
      <c r="D85" s="43">
        <v>41275</v>
      </c>
    </row>
    <row r="86" spans="1:4" ht="31.5" x14ac:dyDescent="0.25">
      <c r="A86" s="94"/>
      <c r="B86" s="3" t="s">
        <v>176</v>
      </c>
      <c r="C86" s="5" t="s">
        <v>5</v>
      </c>
      <c r="D86" s="29" t="s">
        <v>17</v>
      </c>
    </row>
    <row r="87" spans="1:4" x14ac:dyDescent="0.25">
      <c r="A87" s="94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95"/>
      <c r="B88" s="52" t="s">
        <v>89</v>
      </c>
      <c r="C88" s="31" t="s">
        <v>5</v>
      </c>
      <c r="D88" s="32" t="s">
        <v>264</v>
      </c>
    </row>
    <row r="89" spans="1:4" x14ac:dyDescent="0.25">
      <c r="A89" s="99">
        <v>13</v>
      </c>
      <c r="B89" s="26" t="s">
        <v>87</v>
      </c>
      <c r="C89" s="27" t="s">
        <v>5</v>
      </c>
      <c r="D89" s="28" t="s">
        <v>277</v>
      </c>
    </row>
    <row r="90" spans="1:4" x14ac:dyDescent="0.25">
      <c r="A90" s="100"/>
      <c r="B90" s="7" t="s">
        <v>59</v>
      </c>
      <c r="C90" s="5" t="s">
        <v>5</v>
      </c>
      <c r="D90" s="29" t="s">
        <v>267</v>
      </c>
    </row>
    <row r="91" spans="1:4" x14ac:dyDescent="0.25">
      <c r="A91" s="100"/>
      <c r="B91" s="7" t="s">
        <v>88</v>
      </c>
      <c r="C91" s="5" t="s">
        <v>13</v>
      </c>
      <c r="D91" s="29">
        <v>5300</v>
      </c>
    </row>
    <row r="92" spans="1:4" ht="31.5" x14ac:dyDescent="0.25">
      <c r="A92" s="100"/>
      <c r="B92" s="3" t="s">
        <v>175</v>
      </c>
      <c r="C92" s="5" t="s">
        <v>5</v>
      </c>
      <c r="D92" s="43">
        <v>41275</v>
      </c>
    </row>
    <row r="93" spans="1:4" ht="31.5" x14ac:dyDescent="0.25">
      <c r="A93" s="100"/>
      <c r="B93" s="3" t="s">
        <v>176</v>
      </c>
      <c r="C93" s="5" t="s">
        <v>5</v>
      </c>
      <c r="D93" s="29" t="s">
        <v>17</v>
      </c>
    </row>
    <row r="94" spans="1:4" x14ac:dyDescent="0.25">
      <c r="A94" s="100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1"/>
      <c r="B95" s="52" t="s">
        <v>89</v>
      </c>
      <c r="C95" s="31" t="s">
        <v>5</v>
      </c>
      <c r="D95" s="32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0" t="s">
        <v>100</v>
      </c>
      <c r="B1" s="90"/>
      <c r="C1" s="90"/>
      <c r="D1" s="90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43070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296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2" t="s">
        <v>99</v>
      </c>
      <c r="B15" s="103"/>
      <c r="C15" s="103"/>
      <c r="D15" s="104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298</v>
      </c>
    </row>
    <row r="25" spans="1:4" x14ac:dyDescent="0.25">
      <c r="A25" s="41"/>
      <c r="B25" s="7" t="s">
        <v>97</v>
      </c>
      <c r="C25" s="5" t="s">
        <v>5</v>
      </c>
      <c r="D25" s="43" t="s">
        <v>299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2" t="s">
        <v>99</v>
      </c>
      <c r="B28" s="103"/>
      <c r="C28" s="103"/>
      <c r="D28" s="104"/>
    </row>
    <row r="29" spans="1:4" ht="79.5" thickBot="1" x14ac:dyDescent="0.3">
      <c r="A29" s="44"/>
      <c r="B29" s="45" t="s">
        <v>99</v>
      </c>
      <c r="C29" s="31" t="s">
        <v>5</v>
      </c>
      <c r="D29" s="32" t="s">
        <v>297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300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2" t="s">
        <v>99</v>
      </c>
      <c r="B41" s="103"/>
      <c r="C41" s="103"/>
      <c r="D41" s="104"/>
    </row>
    <row r="42" spans="1:4" ht="79.5" thickBot="1" x14ac:dyDescent="0.3">
      <c r="A42" s="44"/>
      <c r="B42" s="45" t="s">
        <v>99</v>
      </c>
      <c r="C42" s="31" t="s">
        <v>5</v>
      </c>
      <c r="D42" s="32" t="s">
        <v>297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301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2" t="s">
        <v>99</v>
      </c>
      <c r="B54" s="103"/>
      <c r="C54" s="103"/>
      <c r="D54" s="104"/>
    </row>
    <row r="55" spans="1:4" ht="79.5" thickBot="1" x14ac:dyDescent="0.3">
      <c r="A55" s="44"/>
      <c r="B55" s="45" t="s">
        <v>99</v>
      </c>
      <c r="C55" s="31" t="s">
        <v>5</v>
      </c>
      <c r="D55" s="32" t="s">
        <v>297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299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302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294</v>
      </c>
    </row>
    <row r="66" spans="1:4" ht="76.5" x14ac:dyDescent="0.25">
      <c r="A66" s="41"/>
      <c r="B66" s="7" t="s">
        <v>179</v>
      </c>
      <c r="C66" s="5" t="s">
        <v>5</v>
      </c>
      <c r="D66" s="62" t="s">
        <v>295</v>
      </c>
    </row>
    <row r="67" spans="1:4" ht="15.75" customHeight="1" x14ac:dyDescent="0.25">
      <c r="A67" s="102" t="s">
        <v>99</v>
      </c>
      <c r="B67" s="103"/>
      <c r="C67" s="103"/>
      <c r="D67" s="104"/>
    </row>
    <row r="68" spans="1:4" ht="79.5" thickBot="1" x14ac:dyDescent="0.3">
      <c r="A68" s="44"/>
      <c r="B68" s="45" t="s">
        <v>99</v>
      </c>
      <c r="C68" s="31" t="s">
        <v>5</v>
      </c>
      <c r="D68" s="32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6" t="s">
        <v>104</v>
      </c>
      <c r="B1" s="106"/>
      <c r="C1" s="106"/>
      <c r="D1" s="106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5" t="s">
        <v>183</v>
      </c>
      <c r="B8" s="105"/>
      <c r="C8" s="105"/>
      <c r="D8" s="105"/>
    </row>
    <row r="9" spans="1:4" s="6" customFormat="1" ht="37.5" customHeight="1" x14ac:dyDescent="0.25">
      <c r="A9" s="93">
        <v>1</v>
      </c>
      <c r="B9" s="57" t="s">
        <v>184</v>
      </c>
      <c r="C9" s="27" t="s">
        <v>5</v>
      </c>
      <c r="D9" s="28" t="s">
        <v>270</v>
      </c>
    </row>
    <row r="10" spans="1:4" s="6" customFormat="1" ht="20.100000000000001" customHeight="1" x14ac:dyDescent="0.25">
      <c r="A10" s="94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94"/>
      <c r="B11" s="7" t="s">
        <v>101</v>
      </c>
      <c r="C11" s="5" t="s">
        <v>5</v>
      </c>
      <c r="D11" s="29" t="s">
        <v>271</v>
      </c>
    </row>
    <row r="12" spans="1:4" s="6" customFormat="1" ht="20.100000000000001" customHeight="1" x14ac:dyDescent="0.25">
      <c r="A12" s="94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95"/>
      <c r="B13" s="45" t="s">
        <v>103</v>
      </c>
      <c r="C13" s="31" t="s">
        <v>13</v>
      </c>
      <c r="D13" s="32">
        <v>400</v>
      </c>
    </row>
    <row r="14" spans="1:4" x14ac:dyDescent="0.25">
      <c r="A14" s="93">
        <v>2</v>
      </c>
      <c r="B14" s="57" t="s">
        <v>184</v>
      </c>
      <c r="C14" s="27" t="s">
        <v>5</v>
      </c>
      <c r="D14" s="28" t="s">
        <v>273</v>
      </c>
    </row>
    <row r="15" spans="1:4" x14ac:dyDescent="0.25">
      <c r="A15" s="94"/>
      <c r="B15" s="7" t="s">
        <v>185</v>
      </c>
      <c r="C15" s="5" t="s">
        <v>5</v>
      </c>
      <c r="D15" s="29">
        <v>3812125898</v>
      </c>
    </row>
    <row r="16" spans="1:4" x14ac:dyDescent="0.25">
      <c r="A16" s="94"/>
      <c r="B16" s="7" t="s">
        <v>101</v>
      </c>
      <c r="C16" s="5" t="s">
        <v>5</v>
      </c>
      <c r="D16" s="29" t="s">
        <v>274</v>
      </c>
    </row>
    <row r="17" spans="1:4" x14ac:dyDescent="0.25">
      <c r="A17" s="94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95"/>
      <c r="B18" s="45" t="s">
        <v>103</v>
      </c>
      <c r="C18" s="31" t="s">
        <v>13</v>
      </c>
      <c r="D18" s="32">
        <v>400</v>
      </c>
    </row>
    <row r="19" spans="1:4" ht="31.5" x14ac:dyDescent="0.25">
      <c r="A19" s="93">
        <v>3</v>
      </c>
      <c r="B19" s="57" t="s">
        <v>184</v>
      </c>
      <c r="C19" s="27" t="s">
        <v>5</v>
      </c>
      <c r="D19" s="28" t="s">
        <v>285</v>
      </c>
    </row>
    <row r="20" spans="1:4" x14ac:dyDescent="0.25">
      <c r="A20" s="94"/>
      <c r="B20" s="7" t="s">
        <v>185</v>
      </c>
      <c r="C20" s="5" t="s">
        <v>5</v>
      </c>
      <c r="D20" s="29">
        <v>3849011544</v>
      </c>
    </row>
    <row r="21" spans="1:4" x14ac:dyDescent="0.25">
      <c r="A21" s="94"/>
      <c r="B21" s="7" t="s">
        <v>101</v>
      </c>
      <c r="C21" s="5" t="s">
        <v>5</v>
      </c>
      <c r="D21" s="29" t="s">
        <v>286</v>
      </c>
    </row>
    <row r="22" spans="1:4" x14ac:dyDescent="0.25">
      <c r="A22" s="94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95"/>
      <c r="B23" s="45" t="s">
        <v>103</v>
      </c>
      <c r="C23" s="31" t="s">
        <v>13</v>
      </c>
      <c r="D23" s="32">
        <v>400</v>
      </c>
    </row>
    <row r="24" spans="1:4" x14ac:dyDescent="0.25">
      <c r="A24" s="93">
        <v>4</v>
      </c>
      <c r="B24" s="57" t="s">
        <v>184</v>
      </c>
      <c r="C24" s="27" t="s">
        <v>5</v>
      </c>
      <c r="D24" s="28" t="s">
        <v>287</v>
      </c>
    </row>
    <row r="25" spans="1:4" x14ac:dyDescent="0.25">
      <c r="A25" s="94"/>
      <c r="B25" s="7" t="s">
        <v>185</v>
      </c>
      <c r="C25" s="5" t="s">
        <v>5</v>
      </c>
      <c r="D25" s="29">
        <v>7713076301</v>
      </c>
    </row>
    <row r="26" spans="1:4" x14ac:dyDescent="0.25">
      <c r="A26" s="94"/>
      <c r="B26" s="7" t="s">
        <v>101</v>
      </c>
      <c r="C26" s="5" t="s">
        <v>5</v>
      </c>
      <c r="D26" s="29" t="s">
        <v>288</v>
      </c>
    </row>
    <row r="27" spans="1:4" x14ac:dyDescent="0.25">
      <c r="A27" s="94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95"/>
      <c r="B28" s="45" t="s">
        <v>103</v>
      </c>
      <c r="C28" s="31" t="s">
        <v>13</v>
      </c>
      <c r="D28" s="32">
        <v>400</v>
      </c>
    </row>
    <row r="29" spans="1:4" x14ac:dyDescent="0.25">
      <c r="A29" s="93">
        <v>5</v>
      </c>
      <c r="B29" s="57" t="s">
        <v>184</v>
      </c>
      <c r="C29" s="27" t="s">
        <v>5</v>
      </c>
      <c r="D29" s="28" t="s">
        <v>289</v>
      </c>
    </row>
    <row r="30" spans="1:4" x14ac:dyDescent="0.25">
      <c r="A30" s="94"/>
      <c r="B30" s="7" t="s">
        <v>185</v>
      </c>
      <c r="C30" s="5" t="s">
        <v>5</v>
      </c>
      <c r="D30" s="29">
        <v>3849011544</v>
      </c>
    </row>
    <row r="31" spans="1:4" x14ac:dyDescent="0.25">
      <c r="A31" s="94"/>
      <c r="B31" s="7" t="s">
        <v>101</v>
      </c>
      <c r="C31" s="5" t="s">
        <v>5</v>
      </c>
      <c r="D31" s="29" t="s">
        <v>290</v>
      </c>
    </row>
    <row r="32" spans="1:4" x14ac:dyDescent="0.25">
      <c r="A32" s="94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95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8" t="s">
        <v>109</v>
      </c>
      <c r="B1" s="98"/>
      <c r="C1" s="98"/>
      <c r="D1" s="9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2" t="s">
        <v>105</v>
      </c>
      <c r="B5" s="92"/>
      <c r="C5" s="92"/>
      <c r="D5" s="9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7" t="s">
        <v>260</v>
      </c>
      <c r="C10" s="107"/>
      <c r="D10" s="10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8" t="s">
        <v>112</v>
      </c>
      <c r="B1" s="98"/>
      <c r="C1" s="98"/>
      <c r="D1" s="9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59" zoomScale="115" zoomScaleNormal="115" workbookViewId="0">
      <selection activeCell="A73" sqref="A73:D73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7109375" style="1" customWidth="1"/>
    <col min="4" max="4" width="16" style="1" customWidth="1"/>
    <col min="5" max="6" width="11.5703125" style="1" customWidth="1"/>
    <col min="7" max="7" width="13.140625" style="1" customWidth="1"/>
    <col min="8" max="16384" width="9.140625" style="1"/>
  </cols>
  <sheetData>
    <row r="1" spans="1:7" x14ac:dyDescent="0.25">
      <c r="D1" s="108" t="s">
        <v>303</v>
      </c>
      <c r="E1" s="108"/>
      <c r="F1" s="108"/>
      <c r="G1" s="108"/>
    </row>
    <row r="2" spans="1:7" ht="18.75" x14ac:dyDescent="0.3">
      <c r="B2" s="63" t="s">
        <v>304</v>
      </c>
      <c r="C2" s="64"/>
      <c r="D2" s="108"/>
      <c r="E2" s="108"/>
      <c r="F2" s="108"/>
      <c r="G2" s="108"/>
    </row>
    <row r="3" spans="1:7" ht="18.75" x14ac:dyDescent="0.3">
      <c r="B3" s="65" t="s">
        <v>305</v>
      </c>
      <c r="C3" s="65"/>
      <c r="D3" s="108"/>
      <c r="E3" s="108"/>
      <c r="F3" s="108"/>
      <c r="G3" s="108"/>
    </row>
    <row r="4" spans="1:7" ht="28.5" customHeight="1" x14ac:dyDescent="0.25">
      <c r="D4" s="108"/>
      <c r="E4" s="108"/>
      <c r="F4" s="108"/>
      <c r="G4" s="108"/>
    </row>
    <row r="5" spans="1:7" ht="18.75" x14ac:dyDescent="0.25">
      <c r="D5" s="66"/>
      <c r="E5" s="66"/>
      <c r="F5" s="66"/>
      <c r="G5" s="66"/>
    </row>
    <row r="6" spans="1:7" ht="58.5" customHeight="1" x14ac:dyDescent="0.25">
      <c r="A6" s="109" t="s">
        <v>384</v>
      </c>
      <c r="B6" s="109"/>
      <c r="C6" s="109"/>
      <c r="D6" s="109"/>
      <c r="E6" s="109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7.25" customHeight="1" x14ac:dyDescent="0.25">
      <c r="A9" s="4" t="s">
        <v>8</v>
      </c>
      <c r="B9" s="18" t="s">
        <v>4</v>
      </c>
      <c r="C9" s="5" t="s">
        <v>5</v>
      </c>
      <c r="D9" s="49">
        <v>43190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42736</v>
      </c>
      <c r="E10" s="6"/>
      <c r="F10" s="6"/>
      <c r="G10" s="6"/>
    </row>
    <row r="11" spans="1:7" ht="16.5" customHeight="1" x14ac:dyDescent="0.25">
      <c r="A11" s="4" t="s">
        <v>10</v>
      </c>
      <c r="B11" s="18" t="s">
        <v>114</v>
      </c>
      <c r="C11" s="5" t="s">
        <v>5</v>
      </c>
      <c r="D11" s="49">
        <v>43100</v>
      </c>
      <c r="E11" s="6"/>
      <c r="F11" s="6"/>
      <c r="G11" s="6"/>
    </row>
    <row r="12" spans="1:7" ht="35.25" customHeight="1" x14ac:dyDescent="0.25">
      <c r="A12" s="110" t="s">
        <v>186</v>
      </c>
      <c r="B12" s="111"/>
      <c r="C12" s="111"/>
      <c r="D12" s="112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v>489822.16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1413606.96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7">
        <v>1104488.52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7">
        <v>309118.44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1574755.74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1574755.74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8">
        <v>1228184.99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8">
        <v>346570.75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1246082.3599999999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v>328673.38</v>
      </c>
      <c r="E30" s="6"/>
      <c r="F30" s="6"/>
      <c r="G30" s="6"/>
    </row>
    <row r="31" spans="1:7" ht="45" customHeight="1" x14ac:dyDescent="0.25">
      <c r="A31" s="113" t="s">
        <v>272</v>
      </c>
      <c r="B31" s="113"/>
      <c r="C31" s="113"/>
      <c r="D31" s="113"/>
      <c r="E31" s="6"/>
      <c r="F31" s="6"/>
      <c r="G31" s="6"/>
    </row>
    <row r="32" spans="1:7" ht="63" x14ac:dyDescent="0.25">
      <c r="A32" s="69">
        <v>22</v>
      </c>
      <c r="B32" s="69" t="s">
        <v>306</v>
      </c>
      <c r="C32" s="69" t="s">
        <v>307</v>
      </c>
      <c r="D32" s="69" t="s">
        <v>308</v>
      </c>
      <c r="E32" s="6"/>
      <c r="F32" s="6"/>
      <c r="G32" s="6"/>
    </row>
    <row r="33" spans="1:7" ht="33" customHeight="1" x14ac:dyDescent="0.25">
      <c r="A33" s="69"/>
      <c r="B33" s="70" t="s">
        <v>386</v>
      </c>
      <c r="C33" s="69"/>
      <c r="D33" s="71">
        <v>-88307.967261905316</v>
      </c>
      <c r="E33" s="6"/>
      <c r="F33" s="6"/>
      <c r="G33" s="6"/>
    </row>
    <row r="34" spans="1:7" x14ac:dyDescent="0.25">
      <c r="A34" s="71" t="s">
        <v>309</v>
      </c>
      <c r="B34" s="72" t="s">
        <v>310</v>
      </c>
      <c r="C34" s="69" t="s">
        <v>376</v>
      </c>
      <c r="D34" s="71">
        <f>2.59*5700*12</f>
        <v>177156</v>
      </c>
      <c r="E34" s="73"/>
      <c r="F34" s="6"/>
      <c r="G34" s="6"/>
    </row>
    <row r="35" spans="1:7" x14ac:dyDescent="0.25">
      <c r="A35" s="71" t="s">
        <v>311</v>
      </c>
      <c r="B35" s="72" t="s">
        <v>312</v>
      </c>
      <c r="C35" s="69" t="s">
        <v>377</v>
      </c>
      <c r="D35" s="71">
        <f>1.98*5700*12</f>
        <v>135432</v>
      </c>
      <c r="E35" s="73"/>
      <c r="F35" s="6"/>
      <c r="G35" s="6"/>
    </row>
    <row r="36" spans="1:7" x14ac:dyDescent="0.25">
      <c r="A36" s="71" t="s">
        <v>313</v>
      </c>
      <c r="B36" s="72" t="s">
        <v>314</v>
      </c>
      <c r="C36" s="69"/>
      <c r="D36" s="71">
        <v>18113.7</v>
      </c>
      <c r="E36" s="73"/>
      <c r="F36" s="6"/>
      <c r="G36" s="6"/>
    </row>
    <row r="37" spans="1:7" x14ac:dyDescent="0.25">
      <c r="A37" s="71" t="s">
        <v>315</v>
      </c>
      <c r="B37" s="74" t="s">
        <v>316</v>
      </c>
      <c r="C37" s="75" t="s">
        <v>263</v>
      </c>
      <c r="D37" s="71">
        <v>53083.4</v>
      </c>
      <c r="E37" s="73"/>
      <c r="F37" s="6"/>
      <c r="G37" s="6"/>
    </row>
    <row r="38" spans="1:7" ht="63" x14ac:dyDescent="0.25">
      <c r="A38" s="71" t="s">
        <v>317</v>
      </c>
      <c r="B38" s="74" t="s">
        <v>318</v>
      </c>
      <c r="C38" s="69" t="s">
        <v>319</v>
      </c>
      <c r="D38" s="71">
        <f>1.9*5700*12</f>
        <v>129960</v>
      </c>
      <c r="E38" s="73"/>
      <c r="F38" s="6"/>
      <c r="G38" s="6"/>
    </row>
    <row r="39" spans="1:7" ht="47.25" x14ac:dyDescent="0.25">
      <c r="A39" s="71" t="s">
        <v>320</v>
      </c>
      <c r="B39" s="74" t="s">
        <v>321</v>
      </c>
      <c r="C39" s="75" t="s">
        <v>244</v>
      </c>
      <c r="D39" s="71">
        <f>0.83*5700*12</f>
        <v>56772</v>
      </c>
      <c r="E39" s="88"/>
      <c r="F39" s="6"/>
      <c r="G39" s="6"/>
    </row>
    <row r="40" spans="1:7" ht="94.5" x14ac:dyDescent="0.25">
      <c r="A40" s="71" t="s">
        <v>322</v>
      </c>
      <c r="B40" s="74" t="s">
        <v>323</v>
      </c>
      <c r="C40" s="75" t="s">
        <v>244</v>
      </c>
      <c r="D40" s="71">
        <f>1.98*5700*12</f>
        <v>135432</v>
      </c>
      <c r="E40" s="73"/>
      <c r="F40" s="6"/>
      <c r="G40" s="6"/>
    </row>
    <row r="41" spans="1:7" x14ac:dyDescent="0.25">
      <c r="A41" s="71" t="s">
        <v>324</v>
      </c>
      <c r="B41" s="74" t="s">
        <v>325</v>
      </c>
      <c r="C41" s="69" t="s">
        <v>375</v>
      </c>
      <c r="D41" s="71">
        <f>4.07*5700*12</f>
        <v>278388</v>
      </c>
      <c r="E41" s="73"/>
      <c r="F41" s="6"/>
      <c r="G41" s="6"/>
    </row>
    <row r="42" spans="1:7" x14ac:dyDescent="0.25">
      <c r="A42" s="71" t="s">
        <v>326</v>
      </c>
      <c r="B42" s="74" t="s">
        <v>327</v>
      </c>
      <c r="C42" s="69" t="s">
        <v>328</v>
      </c>
      <c r="D42" s="71">
        <v>18000</v>
      </c>
      <c r="E42" s="73"/>
      <c r="F42" s="6"/>
      <c r="G42" s="6"/>
    </row>
    <row r="43" spans="1:7" ht="63" x14ac:dyDescent="0.25">
      <c r="A43" s="71" t="s">
        <v>329</v>
      </c>
      <c r="B43" s="74" t="s">
        <v>330</v>
      </c>
      <c r="C43" s="69" t="s">
        <v>331</v>
      </c>
      <c r="D43" s="71">
        <f>3*3400</f>
        <v>10200</v>
      </c>
      <c r="E43" s="76"/>
      <c r="F43" s="6"/>
      <c r="G43" s="6"/>
    </row>
    <row r="44" spans="1:7" ht="31.5" x14ac:dyDescent="0.25">
      <c r="A44" s="71" t="s">
        <v>360</v>
      </c>
      <c r="B44" s="74" t="s">
        <v>333</v>
      </c>
      <c r="C44" s="69" t="s">
        <v>334</v>
      </c>
      <c r="D44" s="71">
        <v>12336.3</v>
      </c>
      <c r="E44" s="73"/>
      <c r="F44" s="6"/>
    </row>
    <row r="45" spans="1:7" ht="31.5" x14ac:dyDescent="0.25">
      <c r="A45" s="71" t="s">
        <v>332</v>
      </c>
      <c r="B45" s="77" t="s">
        <v>336</v>
      </c>
      <c r="C45" s="69"/>
      <c r="D45" s="71">
        <v>1125</v>
      </c>
      <c r="E45" s="73"/>
      <c r="F45" s="6"/>
      <c r="G45" s="6"/>
    </row>
    <row r="46" spans="1:7" ht="31.5" x14ac:dyDescent="0.25">
      <c r="A46" s="71" t="s">
        <v>335</v>
      </c>
      <c r="B46" s="74" t="s">
        <v>399</v>
      </c>
      <c r="C46" s="69" t="s">
        <v>380</v>
      </c>
      <c r="D46" s="71">
        <f>2*4500</f>
        <v>9000</v>
      </c>
      <c r="E46" s="73"/>
      <c r="F46" s="6"/>
      <c r="G46" s="6"/>
    </row>
    <row r="47" spans="1:7" ht="47.25" x14ac:dyDescent="0.25">
      <c r="A47" s="71" t="s">
        <v>361</v>
      </c>
      <c r="B47" s="72" t="s">
        <v>339</v>
      </c>
      <c r="C47" s="69" t="s">
        <v>340</v>
      </c>
      <c r="D47" s="71">
        <f>600*2*12</f>
        <v>14400</v>
      </c>
      <c r="E47" s="73"/>
      <c r="F47" s="6"/>
      <c r="G47" s="6"/>
    </row>
    <row r="48" spans="1:7" ht="31.5" x14ac:dyDescent="0.25">
      <c r="A48" s="71" t="s">
        <v>337</v>
      </c>
      <c r="B48" s="74" t="s">
        <v>342</v>
      </c>
      <c r="C48" s="75" t="s">
        <v>343</v>
      </c>
      <c r="D48" s="78">
        <v>2126.3000000000002</v>
      </c>
      <c r="E48" s="73"/>
      <c r="F48" s="6"/>
      <c r="G48" s="6"/>
    </row>
    <row r="49" spans="1:7" ht="31.5" x14ac:dyDescent="0.25">
      <c r="A49" s="71" t="s">
        <v>338</v>
      </c>
      <c r="B49" s="74" t="s">
        <v>378</v>
      </c>
      <c r="C49" s="75"/>
      <c r="D49" s="78">
        <f>1715*3</f>
        <v>5145</v>
      </c>
      <c r="E49" s="73"/>
      <c r="F49" s="6"/>
      <c r="G49" s="6"/>
    </row>
    <row r="50" spans="1:7" x14ac:dyDescent="0.25">
      <c r="A50" s="71" t="s">
        <v>362</v>
      </c>
      <c r="B50" s="74" t="s">
        <v>379</v>
      </c>
      <c r="C50" s="75"/>
      <c r="D50" s="78">
        <f>128*47</f>
        <v>6016</v>
      </c>
      <c r="E50" s="73"/>
      <c r="F50" s="6"/>
      <c r="G50" s="6"/>
    </row>
    <row r="51" spans="1:7" ht="31.5" x14ac:dyDescent="0.25">
      <c r="A51" s="71" t="s">
        <v>363</v>
      </c>
      <c r="B51" s="74" t="s">
        <v>385</v>
      </c>
      <c r="C51" s="69"/>
      <c r="D51" s="71">
        <v>9235.6</v>
      </c>
      <c r="E51" s="73"/>
      <c r="F51" s="6"/>
      <c r="G51" s="6"/>
    </row>
    <row r="52" spans="1:7" x14ac:dyDescent="0.25">
      <c r="A52" s="71" t="s">
        <v>364</v>
      </c>
      <c r="B52" s="72" t="s">
        <v>389</v>
      </c>
      <c r="C52" s="69" t="s">
        <v>347</v>
      </c>
      <c r="D52" s="71">
        <f>415*3</f>
        <v>1245</v>
      </c>
      <c r="E52" s="73"/>
      <c r="F52" s="6"/>
      <c r="G52" s="6"/>
    </row>
    <row r="53" spans="1:7" ht="31.5" x14ac:dyDescent="0.25">
      <c r="A53" s="71" t="s">
        <v>341</v>
      </c>
      <c r="B53" s="72" t="s">
        <v>391</v>
      </c>
      <c r="C53" s="69" t="s">
        <v>390</v>
      </c>
      <c r="D53" s="71">
        <f>455*2</f>
        <v>910</v>
      </c>
      <c r="E53" s="73"/>
      <c r="F53" s="6"/>
      <c r="G53" s="6"/>
    </row>
    <row r="54" spans="1:7" ht="18.75" customHeight="1" x14ac:dyDescent="0.25">
      <c r="A54" s="71" t="s">
        <v>365</v>
      </c>
      <c r="B54" s="74" t="s">
        <v>345</v>
      </c>
      <c r="C54" s="75" t="s">
        <v>347</v>
      </c>
      <c r="D54" s="78">
        <f>3*455</f>
        <v>1365</v>
      </c>
      <c r="E54" s="73"/>
      <c r="F54" s="6"/>
      <c r="G54" s="6"/>
    </row>
    <row r="55" spans="1:7" ht="47.25" customHeight="1" x14ac:dyDescent="0.25">
      <c r="A55" s="71" t="s">
        <v>367</v>
      </c>
      <c r="B55" s="74" t="s">
        <v>392</v>
      </c>
      <c r="C55" s="75"/>
      <c r="D55" s="78">
        <v>6500</v>
      </c>
      <c r="E55" s="73"/>
      <c r="F55" s="6"/>
      <c r="G55" s="6"/>
    </row>
    <row r="56" spans="1:7" ht="31.5" x14ac:dyDescent="0.25">
      <c r="A56" s="71" t="s">
        <v>344</v>
      </c>
      <c r="B56" s="74" t="s">
        <v>393</v>
      </c>
      <c r="C56" s="75"/>
      <c r="D56" s="78">
        <v>815</v>
      </c>
      <c r="E56" s="73"/>
      <c r="F56" s="6"/>
      <c r="G56" s="6"/>
    </row>
    <row r="57" spans="1:7" ht="29.25" customHeight="1" x14ac:dyDescent="0.25">
      <c r="A57" s="71" t="s">
        <v>346</v>
      </c>
      <c r="B57" s="74" t="s">
        <v>394</v>
      </c>
      <c r="C57" s="69" t="s">
        <v>347</v>
      </c>
      <c r="D57" s="71">
        <f>4985*3</f>
        <v>14955</v>
      </c>
      <c r="E57" s="73"/>
      <c r="F57" s="6"/>
      <c r="G57" s="6"/>
    </row>
    <row r="58" spans="1:7" ht="21.75" customHeight="1" x14ac:dyDescent="0.25">
      <c r="A58" s="71" t="s">
        <v>348</v>
      </c>
      <c r="B58" s="74" t="s">
        <v>398</v>
      </c>
      <c r="C58" s="69"/>
      <c r="D58" s="71">
        <v>541</v>
      </c>
      <c r="E58" s="73"/>
      <c r="F58" s="6"/>
      <c r="G58" s="6"/>
    </row>
    <row r="59" spans="1:7" x14ac:dyDescent="0.25">
      <c r="A59" s="71" t="s">
        <v>349</v>
      </c>
      <c r="B59" s="74" t="s">
        <v>400</v>
      </c>
      <c r="C59" s="69" t="s">
        <v>347</v>
      </c>
      <c r="D59" s="71">
        <f>495*3</f>
        <v>1485</v>
      </c>
      <c r="E59" s="73"/>
      <c r="F59" s="6"/>
      <c r="G59" s="6"/>
    </row>
    <row r="60" spans="1:7" ht="19.5" customHeight="1" x14ac:dyDescent="0.25">
      <c r="A60" s="71" t="s">
        <v>350</v>
      </c>
      <c r="B60" s="74" t="s">
        <v>351</v>
      </c>
      <c r="C60" s="75" t="s">
        <v>347</v>
      </c>
      <c r="D60" s="78">
        <f>375*3</f>
        <v>1125</v>
      </c>
      <c r="E60" s="73"/>
      <c r="F60" s="6"/>
      <c r="G60" s="6"/>
    </row>
    <row r="61" spans="1:7" ht="19.5" customHeight="1" x14ac:dyDescent="0.25">
      <c r="A61" s="71" t="s">
        <v>352</v>
      </c>
      <c r="B61" s="72" t="s">
        <v>353</v>
      </c>
      <c r="C61" s="75" t="s">
        <v>354</v>
      </c>
      <c r="D61" s="78">
        <v>832.3</v>
      </c>
      <c r="E61" s="73"/>
      <c r="F61" s="6"/>
      <c r="G61" s="6"/>
    </row>
    <row r="62" spans="1:7" ht="33" customHeight="1" x14ac:dyDescent="0.25">
      <c r="A62" s="71" t="s">
        <v>355</v>
      </c>
      <c r="B62" s="72" t="s">
        <v>395</v>
      </c>
      <c r="C62" s="75"/>
      <c r="D62" s="78">
        <v>1375</v>
      </c>
      <c r="E62" s="73"/>
      <c r="F62" s="6"/>
      <c r="G62" s="6"/>
    </row>
    <row r="63" spans="1:7" ht="32.25" customHeight="1" x14ac:dyDescent="0.25">
      <c r="A63" s="71" t="s">
        <v>366</v>
      </c>
      <c r="B63" s="72" t="s">
        <v>396</v>
      </c>
      <c r="C63" s="75"/>
      <c r="D63" s="78">
        <v>1550</v>
      </c>
      <c r="E63" s="73"/>
      <c r="F63" s="6"/>
      <c r="G63" s="6"/>
    </row>
    <row r="64" spans="1:7" ht="19.5" customHeight="1" x14ac:dyDescent="0.25">
      <c r="A64" s="71" t="s">
        <v>368</v>
      </c>
      <c r="B64" s="72" t="s">
        <v>405</v>
      </c>
      <c r="C64" s="75"/>
      <c r="D64" s="78">
        <v>1800</v>
      </c>
      <c r="E64" s="73"/>
      <c r="F64" s="6"/>
      <c r="G64" s="6"/>
    </row>
    <row r="65" spans="1:7" ht="23.25" customHeight="1" x14ac:dyDescent="0.25">
      <c r="A65" s="71" t="s">
        <v>369</v>
      </c>
      <c r="B65" s="72" t="s">
        <v>397</v>
      </c>
      <c r="C65" s="75"/>
      <c r="D65" s="78">
        <f>3755/5</f>
        <v>751</v>
      </c>
      <c r="E65" s="73"/>
      <c r="F65" s="6"/>
      <c r="G65" s="6"/>
    </row>
    <row r="66" spans="1:7" ht="31.5" x14ac:dyDescent="0.25">
      <c r="A66" s="71" t="s">
        <v>370</v>
      </c>
      <c r="B66" s="74" t="s">
        <v>401</v>
      </c>
      <c r="C66" s="75"/>
      <c r="D66" s="78">
        <v>2990</v>
      </c>
      <c r="E66" s="73"/>
      <c r="F66" s="6"/>
      <c r="G66" s="6"/>
    </row>
    <row r="67" spans="1:7" ht="31.5" x14ac:dyDescent="0.25">
      <c r="A67" s="71" t="s">
        <v>371</v>
      </c>
      <c r="B67" s="74" t="s">
        <v>356</v>
      </c>
      <c r="C67" s="75"/>
      <c r="D67" s="78">
        <v>9256.2999999999993</v>
      </c>
      <c r="E67" s="73"/>
      <c r="F67" s="6"/>
      <c r="G67" s="6"/>
    </row>
    <row r="68" spans="1:7" x14ac:dyDescent="0.25">
      <c r="A68" s="71" t="s">
        <v>372</v>
      </c>
      <c r="B68" s="74" t="s">
        <v>402</v>
      </c>
      <c r="C68" s="75"/>
      <c r="D68" s="78">
        <v>2750</v>
      </c>
      <c r="E68" s="73"/>
      <c r="F68" s="6"/>
      <c r="G68" s="6"/>
    </row>
    <row r="69" spans="1:7" ht="31.5" x14ac:dyDescent="0.25">
      <c r="A69" s="71" t="s">
        <v>373</v>
      </c>
      <c r="B69" s="74" t="s">
        <v>403</v>
      </c>
      <c r="C69" s="75" t="s">
        <v>404</v>
      </c>
      <c r="D69" s="78">
        <v>1740</v>
      </c>
      <c r="E69" s="73"/>
      <c r="F69" s="6"/>
      <c r="G69" s="6"/>
    </row>
    <row r="70" spans="1:7" ht="19.5" customHeight="1" x14ac:dyDescent="0.25">
      <c r="A70" s="71" t="s">
        <v>374</v>
      </c>
      <c r="B70" s="79" t="s">
        <v>357</v>
      </c>
      <c r="C70" s="80">
        <v>0.1</v>
      </c>
      <c r="D70" s="78">
        <f>0.1*SUM(D34:D69)</f>
        <v>112390.69000000005</v>
      </c>
      <c r="E70" s="6"/>
      <c r="F70" s="6"/>
      <c r="G70" s="6"/>
    </row>
    <row r="71" spans="1:7" ht="19.5" customHeight="1" x14ac:dyDescent="0.25">
      <c r="A71" s="71" t="s">
        <v>382</v>
      </c>
      <c r="B71" s="81" t="s">
        <v>388</v>
      </c>
      <c r="C71" s="82">
        <v>0</v>
      </c>
      <c r="D71" s="83">
        <f>SUM(D34:D70)</f>
        <v>1236297.5900000003</v>
      </c>
      <c r="E71" s="6"/>
      <c r="F71" s="6"/>
      <c r="G71" s="6"/>
    </row>
    <row r="72" spans="1:7" ht="31.5" customHeight="1" x14ac:dyDescent="0.25">
      <c r="A72" s="71" t="s">
        <v>383</v>
      </c>
      <c r="B72" s="81" t="s">
        <v>387</v>
      </c>
      <c r="C72" s="82"/>
      <c r="D72" s="83">
        <f>D19-D71+D33</f>
        <v>250150.18273809436</v>
      </c>
      <c r="E72" s="6"/>
      <c r="F72" s="6"/>
      <c r="G72" s="6"/>
    </row>
    <row r="73" spans="1:7" ht="34.5" customHeight="1" x14ac:dyDescent="0.25">
      <c r="A73" s="114" t="s">
        <v>190</v>
      </c>
      <c r="B73" s="114"/>
      <c r="C73" s="114"/>
      <c r="D73" s="114"/>
    </row>
    <row r="74" spans="1:7" x14ac:dyDescent="0.25">
      <c r="A74" s="23">
        <v>23</v>
      </c>
      <c r="B74" s="84" t="s">
        <v>191</v>
      </c>
      <c r="C74" s="23" t="s">
        <v>6</v>
      </c>
      <c r="D74" s="69">
        <v>0</v>
      </c>
    </row>
    <row r="75" spans="1:7" x14ac:dyDescent="0.25">
      <c r="A75" s="23">
        <v>24</v>
      </c>
      <c r="B75" s="84" t="s">
        <v>192</v>
      </c>
      <c r="C75" s="23" t="s">
        <v>6</v>
      </c>
      <c r="D75" s="69">
        <v>0</v>
      </c>
    </row>
    <row r="76" spans="1:7" ht="31.5" x14ac:dyDescent="0.25">
      <c r="A76" s="23">
        <v>25</v>
      </c>
      <c r="B76" s="84" t="s">
        <v>193</v>
      </c>
      <c r="C76" s="23" t="s">
        <v>6</v>
      </c>
      <c r="D76" s="69">
        <v>0</v>
      </c>
    </row>
    <row r="77" spans="1:7" x14ac:dyDescent="0.25">
      <c r="A77" s="23">
        <v>26</v>
      </c>
      <c r="B77" s="84" t="s">
        <v>194</v>
      </c>
      <c r="C77" s="23" t="s">
        <v>13</v>
      </c>
      <c r="D77" s="69">
        <v>0</v>
      </c>
    </row>
    <row r="78" spans="1:7" x14ac:dyDescent="0.25">
      <c r="A78" s="115" t="s">
        <v>119</v>
      </c>
      <c r="B78" s="115"/>
      <c r="C78" s="115"/>
      <c r="D78" s="115"/>
    </row>
    <row r="79" spans="1:7" ht="31.5" x14ac:dyDescent="0.25">
      <c r="A79" s="23">
        <v>27</v>
      </c>
      <c r="B79" s="85" t="s">
        <v>120</v>
      </c>
      <c r="C79" s="23" t="s">
        <v>13</v>
      </c>
      <c r="D79" s="71"/>
    </row>
    <row r="80" spans="1:7" x14ac:dyDescent="0.25">
      <c r="A80" s="23">
        <v>28</v>
      </c>
      <c r="B80" s="84" t="s">
        <v>125</v>
      </c>
      <c r="C80" s="23" t="s">
        <v>13</v>
      </c>
      <c r="D80" s="71">
        <v>0</v>
      </c>
    </row>
    <row r="81" spans="1:7" x14ac:dyDescent="0.25">
      <c r="A81" s="23">
        <v>29</v>
      </c>
      <c r="B81" s="84" t="s">
        <v>126</v>
      </c>
      <c r="C81" s="23" t="s">
        <v>13</v>
      </c>
      <c r="D81" s="71">
        <v>792407.69</v>
      </c>
    </row>
    <row r="82" spans="1:7" ht="31.5" x14ac:dyDescent="0.25">
      <c r="A82" s="23">
        <v>30</v>
      </c>
      <c r="B82" s="85" t="s">
        <v>121</v>
      </c>
      <c r="C82" s="23" t="s">
        <v>13</v>
      </c>
      <c r="D82" s="71"/>
    </row>
    <row r="83" spans="1:7" x14ac:dyDescent="0.25">
      <c r="A83" s="23">
        <v>31</v>
      </c>
      <c r="B83" s="84" t="s">
        <v>125</v>
      </c>
      <c r="C83" s="23" t="s">
        <v>13</v>
      </c>
      <c r="D83" s="71">
        <v>0</v>
      </c>
    </row>
    <row r="84" spans="1:7" x14ac:dyDescent="0.25">
      <c r="A84" s="23">
        <v>32</v>
      </c>
      <c r="B84" s="84" t="s">
        <v>126</v>
      </c>
      <c r="C84" s="23" t="s">
        <v>13</v>
      </c>
      <c r="D84" s="71">
        <v>1057092.8999999999</v>
      </c>
    </row>
    <row r="85" spans="1:7" ht="48" customHeight="1" x14ac:dyDescent="0.25">
      <c r="A85" s="115" t="s">
        <v>272</v>
      </c>
      <c r="B85" s="115"/>
      <c r="C85" s="115"/>
      <c r="D85" s="115"/>
    </row>
    <row r="86" spans="1:7" ht="47.25" x14ac:dyDescent="0.25">
      <c r="A86" s="116">
        <v>33</v>
      </c>
      <c r="B86" s="85" t="s">
        <v>91</v>
      </c>
      <c r="C86" s="23" t="s">
        <v>5</v>
      </c>
      <c r="D86" s="69" t="s">
        <v>256</v>
      </c>
      <c r="E86" s="8" t="s">
        <v>246</v>
      </c>
      <c r="F86" s="8" t="s">
        <v>251</v>
      </c>
      <c r="G86" s="8" t="s">
        <v>254</v>
      </c>
    </row>
    <row r="87" spans="1:7" x14ac:dyDescent="0.25">
      <c r="A87" s="117"/>
      <c r="B87" s="85" t="s">
        <v>59</v>
      </c>
      <c r="C87" s="23" t="s">
        <v>5</v>
      </c>
      <c r="D87" s="69" t="s">
        <v>241</v>
      </c>
      <c r="E87" s="8" t="s">
        <v>241</v>
      </c>
      <c r="F87" s="8" t="s">
        <v>241</v>
      </c>
      <c r="G87" s="8" t="s">
        <v>255</v>
      </c>
    </row>
    <row r="88" spans="1:7" x14ac:dyDescent="0.25">
      <c r="A88" s="117"/>
      <c r="B88" s="85" t="s">
        <v>122</v>
      </c>
      <c r="C88" s="23" t="s">
        <v>98</v>
      </c>
      <c r="D88" s="69">
        <v>17592.768</v>
      </c>
      <c r="E88" s="8">
        <v>10996.828</v>
      </c>
      <c r="F88" s="8">
        <v>6420.48</v>
      </c>
      <c r="G88" s="8">
        <v>1423.54</v>
      </c>
    </row>
    <row r="89" spans="1:7" x14ac:dyDescent="0.25">
      <c r="A89" s="117"/>
      <c r="B89" s="85" t="s">
        <v>195</v>
      </c>
      <c r="C89" s="23" t="s">
        <v>13</v>
      </c>
      <c r="D89" s="86">
        <v>200912.87</v>
      </c>
      <c r="E89" s="58">
        <v>117282.66</v>
      </c>
      <c r="F89" s="58">
        <f>95871.09+370025.29</f>
        <v>465896.38</v>
      </c>
      <c r="G89" s="58">
        <v>1490905.12</v>
      </c>
    </row>
    <row r="90" spans="1:7" x14ac:dyDescent="0.25">
      <c r="A90" s="117"/>
      <c r="B90" s="84" t="s">
        <v>196</v>
      </c>
      <c r="C90" s="23" t="s">
        <v>13</v>
      </c>
      <c r="D90" s="87">
        <v>171477.41</v>
      </c>
      <c r="E90" s="59">
        <v>99957.93</v>
      </c>
      <c r="F90" s="59">
        <f>80320.24+312253.59</f>
        <v>392573.83</v>
      </c>
      <c r="G90" s="59">
        <v>1373717.66</v>
      </c>
    </row>
    <row r="91" spans="1:7" x14ac:dyDescent="0.25">
      <c r="A91" s="117"/>
      <c r="B91" s="84" t="s">
        <v>197</v>
      </c>
      <c r="C91" s="23" t="s">
        <v>13</v>
      </c>
      <c r="D91" s="87">
        <f>D89-D90</f>
        <v>29435.459999999992</v>
      </c>
      <c r="E91" s="59">
        <f>E89-E90</f>
        <v>17324.73000000001</v>
      </c>
      <c r="F91" s="59">
        <f>F89-F90</f>
        <v>73322.549999999988</v>
      </c>
      <c r="G91" s="59">
        <f>G89-G90</f>
        <v>117187.4600000002</v>
      </c>
    </row>
    <row r="92" spans="1:7" ht="31.5" x14ac:dyDescent="0.25">
      <c r="A92" s="117"/>
      <c r="B92" s="84" t="s">
        <v>200</v>
      </c>
      <c r="C92" s="23" t="s">
        <v>13</v>
      </c>
      <c r="D92" s="122" t="s">
        <v>381</v>
      </c>
      <c r="E92" s="123"/>
      <c r="F92" s="123"/>
      <c r="G92" s="124"/>
    </row>
    <row r="93" spans="1:7" ht="31.5" x14ac:dyDescent="0.25">
      <c r="A93" s="117"/>
      <c r="B93" s="84" t="s">
        <v>199</v>
      </c>
      <c r="C93" s="23" t="s">
        <v>13</v>
      </c>
      <c r="D93" s="122" t="s">
        <v>381</v>
      </c>
      <c r="E93" s="123"/>
      <c r="F93" s="123"/>
      <c r="G93" s="124"/>
    </row>
    <row r="94" spans="1:7" ht="31.5" x14ac:dyDescent="0.25">
      <c r="A94" s="117"/>
      <c r="B94" s="84" t="s">
        <v>198</v>
      </c>
      <c r="C94" s="23" t="s">
        <v>13</v>
      </c>
      <c r="D94" s="122" t="s">
        <v>381</v>
      </c>
      <c r="E94" s="123"/>
      <c r="F94" s="123"/>
      <c r="G94" s="124"/>
    </row>
    <row r="95" spans="1:7" ht="47.25" x14ac:dyDescent="0.25">
      <c r="A95" s="118"/>
      <c r="B95" s="85" t="s">
        <v>201</v>
      </c>
      <c r="C95" s="23" t="s">
        <v>13</v>
      </c>
      <c r="D95" s="86">
        <v>0</v>
      </c>
      <c r="E95" s="8">
        <v>0</v>
      </c>
      <c r="F95" s="8">
        <v>0</v>
      </c>
      <c r="G95" s="8">
        <v>0</v>
      </c>
    </row>
    <row r="96" spans="1:7" x14ac:dyDescent="0.25">
      <c r="A96" s="119" t="s">
        <v>202</v>
      </c>
      <c r="B96" s="120"/>
      <c r="C96" s="120"/>
      <c r="D96" s="121"/>
    </row>
    <row r="97" spans="1:4" x14ac:dyDescent="0.25">
      <c r="A97" s="23">
        <v>34</v>
      </c>
      <c r="B97" s="84" t="s">
        <v>191</v>
      </c>
      <c r="C97" s="23" t="s">
        <v>6</v>
      </c>
      <c r="D97" s="87">
        <v>0</v>
      </c>
    </row>
    <row r="98" spans="1:4" x14ac:dyDescent="0.25">
      <c r="A98" s="23">
        <v>35</v>
      </c>
      <c r="B98" s="84" t="s">
        <v>192</v>
      </c>
      <c r="C98" s="23" t="s">
        <v>6</v>
      </c>
      <c r="D98" s="69">
        <v>0</v>
      </c>
    </row>
    <row r="99" spans="1:4" ht="31.5" x14ac:dyDescent="0.25">
      <c r="A99" s="23">
        <v>36</v>
      </c>
      <c r="B99" s="84" t="s">
        <v>193</v>
      </c>
      <c r="C99" s="23" t="s">
        <v>6</v>
      </c>
      <c r="D99" s="22">
        <v>0</v>
      </c>
    </row>
    <row r="100" spans="1:4" x14ac:dyDescent="0.25">
      <c r="A100" s="23">
        <v>37</v>
      </c>
      <c r="B100" s="84" t="s">
        <v>194</v>
      </c>
      <c r="C100" s="23" t="s">
        <v>13</v>
      </c>
      <c r="D100" s="69">
        <v>0</v>
      </c>
    </row>
    <row r="101" spans="1:4" x14ac:dyDescent="0.25">
      <c r="A101" s="119" t="s">
        <v>203</v>
      </c>
      <c r="B101" s="120"/>
      <c r="C101" s="120"/>
      <c r="D101" s="121"/>
    </row>
    <row r="102" spans="1:4" ht="31.5" x14ac:dyDescent="0.25">
      <c r="A102" s="23">
        <v>38</v>
      </c>
      <c r="B102" s="84" t="s">
        <v>204</v>
      </c>
      <c r="C102" s="23" t="s">
        <v>6</v>
      </c>
      <c r="D102" s="69">
        <v>0</v>
      </c>
    </row>
    <row r="103" spans="1:4" x14ac:dyDescent="0.25">
      <c r="A103" s="23">
        <v>39</v>
      </c>
      <c r="B103" s="84" t="s">
        <v>205</v>
      </c>
      <c r="C103" s="23" t="s">
        <v>6</v>
      </c>
      <c r="D103" s="69">
        <v>0</v>
      </c>
    </row>
    <row r="104" spans="1:4" ht="31.5" x14ac:dyDescent="0.25">
      <c r="A104" s="23">
        <v>40</v>
      </c>
      <c r="B104" s="84" t="s">
        <v>206</v>
      </c>
      <c r="C104" s="23" t="s">
        <v>13</v>
      </c>
      <c r="D104" s="22">
        <v>0</v>
      </c>
    </row>
    <row r="105" spans="1:4" x14ac:dyDescent="0.25">
      <c r="B105" s="1"/>
    </row>
    <row r="106" spans="1:4" x14ac:dyDescent="0.25">
      <c r="B106" s="1" t="s">
        <v>358</v>
      </c>
      <c r="D106" s="1" t="s">
        <v>359</v>
      </c>
    </row>
  </sheetData>
  <mergeCells count="13">
    <mergeCell ref="A78:D78"/>
    <mergeCell ref="A85:D85"/>
    <mergeCell ref="A86:A95"/>
    <mergeCell ref="A96:D96"/>
    <mergeCell ref="A101:D101"/>
    <mergeCell ref="D92:G92"/>
    <mergeCell ref="D93:G93"/>
    <mergeCell ref="D94:G94"/>
    <mergeCell ref="D1:G4"/>
    <mergeCell ref="A6:E6"/>
    <mergeCell ref="A12:D12"/>
    <mergeCell ref="A31:D31"/>
    <mergeCell ref="A73:D73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2018-04-10T07:59:58Z</dcterms:modified>
</cp:coreProperties>
</file>