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3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62913"/>
</workbook>
</file>

<file path=xl/calcChain.xml><?xml version="1.0" encoding="utf-8"?>
<calcChain xmlns="http://schemas.openxmlformats.org/spreadsheetml/2006/main">
  <c r="D50" i="12" l="1"/>
  <c r="D49" i="12"/>
  <c r="D47" i="12"/>
  <c r="D44" i="12"/>
  <c r="D46" i="12"/>
  <c r="D28" i="12"/>
  <c r="D20" i="12"/>
  <c r="D19" i="12"/>
  <c r="D16" i="12"/>
  <c r="D15" i="12"/>
  <c r="D39" i="12" l="1"/>
  <c r="D38" i="12"/>
  <c r="D37" i="12"/>
  <c r="D35" i="12"/>
  <c r="D34" i="12"/>
  <c r="D33" i="12"/>
  <c r="D32" i="12"/>
  <c r="D51" i="12" s="1"/>
  <c r="D52" i="12" l="1"/>
  <c r="F71" i="12"/>
  <c r="F70" i="12"/>
  <c r="D69" i="12" l="1"/>
  <c r="G72" i="12"/>
  <c r="E72" i="12"/>
  <c r="D18" i="12"/>
  <c r="D14" i="12"/>
  <c r="D17" i="12" l="1"/>
  <c r="D25" i="12" s="1"/>
  <c r="D53" i="12" s="1"/>
  <c r="E51" i="12"/>
  <c r="D72" i="12"/>
  <c r="F72" i="12"/>
  <c r="D36" i="5" l="1"/>
</calcChain>
</file>

<file path=xl/sharedStrings.xml><?xml version="1.0" encoding="utf-8"?>
<sst xmlns="http://schemas.openxmlformats.org/spreadsheetml/2006/main" count="954" uniqueCount="364">
  <si>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</si>
  <si>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</si>
  <si>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</si>
  <si>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</si>
  <si>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</si>
  <si>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</si>
  <si>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</si>
  <si>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</si>
  <si>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</si>
  <si>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</si>
  <si>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</si>
  <si>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</si>
  <si>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</si>
  <si>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</si>
  <si>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</si>
  <si>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</si>
  <si>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</si>
  <si>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</si>
  <si>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</si>
  <si>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</si>
  <si>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</si>
  <si>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</si>
  <si>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</si>
  <si>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</si>
  <si>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</si>
  <si>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</si>
  <si>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</si>
  <si>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</si>
  <si>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</si>
  <si>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</si>
  <si>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</si>
  <si>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</si>
  <si>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</si>
  <si>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</si>
  <si>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</si>
  <si>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</si>
  <si>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</si>
  <si>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</si>
  <si>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</si>
  <si>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</si>
  <si>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</si>
  <si>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</si>
  <si>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</si>
  <si>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</si>
  <si>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</si>
  <si>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</si>
  <si>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</si>
  <si>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</si>
  <si>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</si>
  <si>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</si>
  <si>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</si>
  <si>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</si>
  <si>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</si>
  <si>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</si>
  <si>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</si>
  <si>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</si>
  <si>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</si>
  <si>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</si>
  <si>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</si>
  <si>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</si>
  <si>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</si>
  <si>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</si>
  <si>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</si>
  <si>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</si>
  <si>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</si>
  <si>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</si>
  <si>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</si>
  <si>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</si>
  <si>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</si>
  <si>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</si>
  <si>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</si>
  <si>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</si>
  <si>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</si>
  <si>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</si>
  <si>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</si>
  <si>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</si>
  <si>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</si>
  <si>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</si>
  <si>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</si>
  <si>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</si>
  <si>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</si>
  <si>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</si>
  <si>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</si>
  <si>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</si>
  <si>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</si>
  <si>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</si>
  <si>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</si>
  <si>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</si>
  <si>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</si>
  <si>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</si>
  <si>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</si>
  <si>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</si>
  <si>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</si>
  <si>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</si>
  <si>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</si>
  <si>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</si>
  <si>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</si>
  <si>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</si>
  <si>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</si>
  <si>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</si>
  <si>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</si>
  <si>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</si>
  <si>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</si>
  <si>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</si>
  <si>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</si>
  <si>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</si>
  <si>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</si>
  <si>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</si>
  <si>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</si>
  <si>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</si>
  <si>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</si>
  <si>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</si>
  <si>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</si>
  <si>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</si>
  <si>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</si>
  <si>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</si>
  <si>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</si>
  <si>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</si>
  <si>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</si>
  <si>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</si>
  <si>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</si>
  <si>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</si>
  <si>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</si>
  <si>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</si>
  <si>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</si>
  <si>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</si>
  <si>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</si>
  <si>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</si>
  <si>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</si>
  <si>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</si>
  <si>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</si>
  <si>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</si>
  <si>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</si>
  <si>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</si>
  <si>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</si>
  <si>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</si>
  <si>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</si>
  <si>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</si>
  <si>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</si>
  <si>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</si>
  <si>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</si>
  <si>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</si>
  <si>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</si>
  <si>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</si>
  <si>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</si>
  <si>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</si>
  <si>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</si>
  <si>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</si>
  <si>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</si>
  <si>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</si>
  <si>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</si>
  <si>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</si>
  <si>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</si>
  <si>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</si>
  <si>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</si>
  <si>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</si>
  <si>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</si>
  <si>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</si>
  <si>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</si>
  <si>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</si>
  <si>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</si>
  <si>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</si>
  <si>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</si>
  <si>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</si>
  <si>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</si>
  <si>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</si>
  <si>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</si>
  <si>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</si>
  <si>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</si>
  <si>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</si>
  <si>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</si>
  <si>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</si>
  <si>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</si>
  <si>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</si>
  <si>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</si>
  <si>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</si>
  <si>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</si>
  <si>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</si>
  <si>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</si>
  <si>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</si>
  <si>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</si>
  <si>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</si>
  <si>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</si>
  <si>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</si>
  <si>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</si>
  <si>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</si>
  <si>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</si>
  <si>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</si>
  <si>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</si>
  <si>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</si>
  <si>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</si>
  <si>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</si>
  <si>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</si>
  <si>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</si>
  <si>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</si>
  <si>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</si>
  <si>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</si>
  <si>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</si>
  <si>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</si>
  <si>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</si>
  <si>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</si>
  <si>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</si>
  <si>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</si>
  <si>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</si>
  <si>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</si>
  <si>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</si>
  <si>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</si>
  <si>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</si>
  <si>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</si>
  <si>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</si>
  <si>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</si>
  <si>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</si>
  <si>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</si>
  <si>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</si>
  <si>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</si>
  <si>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</si>
  <si>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</si>
  <si>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</si>
  <si>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</si>
  <si>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</si>
  <si>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</si>
  <si>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</si>
  <si>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</si>
  <si>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</si>
  <si>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</si>
  <si>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</si>
  <si>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</si>
  <si>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</si>
  <si>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</si>
  <si>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</si>
  <si>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</si>
  <si>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</si>
  <si>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</si>
  <si>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</si>
  <si>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</si>
  <si>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</si>
  <si>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</si>
  <si>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</si>
  <si>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</si>
  <si>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</si>
  <si>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</si>
  <si>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</si>
  <si>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</si>
  <si>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</si>
  <si>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</si>
  <si>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</si>
  <si>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</si>
  <si>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</si>
  <si>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</si>
  <si>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</si>
  <si>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</si>
  <si>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</si>
  <si>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</si>
  <si>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</si>
  <si>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</si>
  <si>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</si>
  <si>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</si>
  <si>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</si>
  <si>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</si>
  <si>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</si>
  <si>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</si>
  <si>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</si>
  <si>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</si>
  <si>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</si>
  <si>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</si>
  <si>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</si>
  <si>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</si>
  <si>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</si>
  <si>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</si>
  <si>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</si>
  <si>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</si>
  <si>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</si>
  <si>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</si>
  <si>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</si>
  <si>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</si>
  <si>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</si>
  <si>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</si>
  <si>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</si>
  <si>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</si>
  <si>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</si>
  <si>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</si>
  <si>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</si>
  <si>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</si>
  <si>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</si>
  <si>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</si>
  <si>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</si>
  <si>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</si>
  <si>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</si>
  <si>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</si>
  <si>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</si>
  <si>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</si>
  <si>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</si>
  <si>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</si>
  <si>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</si>
  <si>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</si>
  <si>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</si>
  <si>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</si>
  <si>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</si>
  <si>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</si>
  <si>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</si>
  <si>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</si>
  <si>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</si>
  <si>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</si>
  <si>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</si>
  <si>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</si>
  <si>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2790,71 руб. в месяц</t>
  </si>
  <si>
    <t xml:space="preserve"> 20.2</t>
  </si>
  <si>
    <t>Уборка лестничных клеток</t>
  </si>
  <si>
    <t>1155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</si>
  <si>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</si>
  <si>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</si>
  <si>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</si>
  <si>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</si>
  <si>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</si>
  <si>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</si>
  <si>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</si>
  <si>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</si>
  <si>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</si>
  <si>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</si>
  <si>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</si>
  <si>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</si>
  <si>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</si>
  <si>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</si>
  <si>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>ежеквартально и по заявкам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</si>
  <si>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</si>
  <si>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</si>
  <si>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</si>
  <si>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</si>
  <si>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</si>
  <si>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</si>
  <si>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</si>
  <si>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</si>
  <si>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</si>
  <si>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</si>
  <si>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20.15</t>
  </si>
  <si>
    <t xml:space="preserve"> 20.16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</si>
  <si>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</si>
  <si>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</si>
  <si>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</si>
  <si>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</si>
  <si>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</si>
  <si>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>Гл. инженер ООО "УК "Прибайкальская"</t>
  </si>
  <si>
    <t>Белкин И. О.</t>
  </si>
  <si>
    <t xml:space="preserve"> 20.21</t>
  </si>
  <si>
    <t xml:space="preserve"> 20.22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</si>
  <si>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</si>
  <si>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</si>
  <si>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Энергоснабжение мест общего пользования</t>
  </si>
  <si>
    <t>Дезинсекция и дегенерация мусорной камеры и подвальных помещений</t>
  </si>
  <si>
    <t>Сумма расходов</t>
  </si>
  <si>
    <t>Форма 2.8. Отчет об исполнении ООО "УК "Прибайкальская" договора управления смет доходов и расходов МКД м-на Университетский, 21 за период с 01.01.2018 г. по 31.12.2018 г.</t>
  </si>
  <si>
    <t>Остаток срдств ("-" долг) за 2017 г.</t>
  </si>
  <si>
    <t>Остаток средств на конец периода с учетом отстатка за 2017 г.</t>
  </si>
  <si>
    <t>Вывоз новогодней елки 2018</t>
  </si>
  <si>
    <t>Очистка от снега подъезного козырька</t>
  </si>
  <si>
    <t xml:space="preserve">Подготовка и сдача теплового пункта                          Кран шаровой Ø80мм 2шт
Кран шаровой Ø50мм 1шт
Кран шаровой Ø15мм 3шт
Кран шаровой Ø25мм 2шт
Врезки под манометры 3шт.
Манометры 6шт.
Термометры 4шт.
</t>
  </si>
  <si>
    <t xml:space="preserve">Общая стоимость работ с материалом 18483 руб. (сумма разделена между МКД Университетский, 21 и 19 </t>
  </si>
  <si>
    <t>Ремонт лавочки у подъезда и ее окраска</t>
  </si>
  <si>
    <t xml:space="preserve">385 руб п.м
</t>
  </si>
  <si>
    <t>Ремонт межпанельных швов
м-н Университетский, 21
кв 6-2 п.м
кв 16- 15,5 п.м
кв 1-55 п.м
итого 72, 5 п.м</t>
  </si>
  <si>
    <t>Изготовление и установка ограждения придомовой территории между МКД м-н Университетский, 19 и 21</t>
  </si>
  <si>
    <t xml:space="preserve">Общая стоимость работ с материалом 16400 руб. (сумма разделена между МКД Университетский, 21 и 19 </t>
  </si>
  <si>
    <t>1725 руб. 1 раз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</si>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</sst>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4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3">
          <cell r="C13">
            <v>167126.39999999999</v>
          </cell>
          <cell r="D13">
            <v>184733.38</v>
          </cell>
          <cell r="E13">
            <v>17436.16</v>
          </cell>
          <cell r="G13">
            <v>97490.4</v>
          </cell>
          <cell r="H13">
            <v>106376.89</v>
          </cell>
          <cell r="I13">
            <v>10146.870000000001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3" t="s">
        <v>132</v>
      </c>
      <c r="B1" s="93"/>
      <c r="C1" s="93"/>
      <c r="D1" s="93"/>
    </row>
    <row r="2" spans="1:4" s="14" customFormat="1" x14ac:dyDescent="0.25"/>
    <row r="3" spans="1:4" s="14" customFormat="1" x14ac:dyDescent="0.25">
      <c r="A3" s="94" t="s">
        <v>14</v>
      </c>
      <c r="B3" s="94"/>
      <c r="C3" s="94"/>
      <c r="D3" s="9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2" t="s">
        <v>15</v>
      </c>
      <c r="B7" s="92"/>
      <c r="C7" s="92"/>
      <c r="D7" s="9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2" t="s">
        <v>39</v>
      </c>
      <c r="B10" s="92"/>
      <c r="C10" s="92"/>
      <c r="D10" s="9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2" t="s">
        <v>19</v>
      </c>
      <c r="B12" s="92"/>
      <c r="C12" s="92"/>
      <c r="D12" s="92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92" t="s">
        <v>30</v>
      </c>
      <c r="B37" s="92"/>
      <c r="C37" s="92"/>
      <c r="D37" s="9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92" t="s">
        <v>41</v>
      </c>
      <c r="B5" s="92"/>
      <c r="C5" s="92"/>
      <c r="D5" s="9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92" t="s">
        <v>173</v>
      </c>
      <c r="B7" s="92"/>
      <c r="C7" s="92"/>
      <c r="D7" s="9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92" t="s">
        <v>84</v>
      </c>
      <c r="B10" s="92"/>
      <c r="C10" s="92"/>
      <c r="D10" s="9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92" t="s">
        <v>49</v>
      </c>
      <c r="B17" s="92"/>
      <c r="C17" s="92"/>
      <c r="D17" s="9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2" t="s">
        <v>85</v>
      </c>
      <c r="B20" s="92"/>
      <c r="C20" s="92"/>
      <c r="D20" s="92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211</v>
      </c>
    </row>
    <row r="24" spans="1:4" s="6" customFormat="1" ht="20.100000000000001" customHeight="1" thickBot="1" x14ac:dyDescent="0.3">
      <c r="A24" s="95" t="s">
        <v>55</v>
      </c>
      <c r="B24" s="95"/>
      <c r="C24" s="95"/>
      <c r="D24" s="95"/>
    </row>
    <row r="25" spans="1:4" s="6" customFormat="1" ht="20.100000000000001" customHeight="1" x14ac:dyDescent="0.25">
      <c r="A25" s="97">
        <v>14</v>
      </c>
      <c r="B25" s="54" t="s">
        <v>56</v>
      </c>
      <c r="C25" s="26" t="s">
        <v>5</v>
      </c>
      <c r="D25" s="27" t="s">
        <v>217</v>
      </c>
    </row>
    <row r="26" spans="1:4" s="6" customFormat="1" ht="53.25" customHeight="1" x14ac:dyDescent="0.25">
      <c r="A26" s="98"/>
      <c r="B26" s="7" t="s">
        <v>57</v>
      </c>
      <c r="C26" s="5" t="s">
        <v>5</v>
      </c>
      <c r="D26" s="28" t="s">
        <v>287</v>
      </c>
    </row>
    <row r="27" spans="1:4" s="6" customFormat="1" ht="36.75" customHeight="1" x14ac:dyDescent="0.25">
      <c r="A27" s="98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98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98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99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97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98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98"/>
      <c r="B33" s="3" t="s">
        <v>58</v>
      </c>
      <c r="C33" s="5" t="s">
        <v>5</v>
      </c>
      <c r="D33" s="50" t="s">
        <v>228</v>
      </c>
    </row>
    <row r="34" spans="1:4" s="6" customFormat="1" ht="20.100000000000001" customHeight="1" x14ac:dyDescent="0.25">
      <c r="A34" s="98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98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9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7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98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98"/>
      <c r="B39" s="3" t="s">
        <v>58</v>
      </c>
      <c r="C39" s="5" t="s">
        <v>5</v>
      </c>
      <c r="D39" s="50" t="s">
        <v>279</v>
      </c>
    </row>
    <row r="40" spans="1:4" s="6" customFormat="1" ht="20.100000000000001" customHeight="1" x14ac:dyDescent="0.25">
      <c r="A40" s="98"/>
      <c r="B40" s="3" t="s">
        <v>59</v>
      </c>
      <c r="C40" s="5" t="s">
        <v>5</v>
      </c>
      <c r="D40" s="50" t="s">
        <v>280</v>
      </c>
    </row>
    <row r="41" spans="1:4" s="6" customFormat="1" ht="20.100000000000001" customHeight="1" x14ac:dyDescent="0.25">
      <c r="A41" s="98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9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96" t="s">
        <v>62</v>
      </c>
      <c r="B43" s="96"/>
      <c r="C43" s="96"/>
      <c r="D43" s="96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6" t="s">
        <v>65</v>
      </c>
      <c r="B46" s="96"/>
      <c r="C46" s="96"/>
      <c r="D46" s="96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6" t="s">
        <v>67</v>
      </c>
      <c r="B48" s="96"/>
      <c r="C48" s="96"/>
      <c r="D48" s="96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96" t="s">
        <v>69</v>
      </c>
      <c r="B50" s="96"/>
      <c r="C50" s="96"/>
      <c r="D50" s="96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2" t="s">
        <v>71</v>
      </c>
      <c r="B52" s="92"/>
      <c r="C52" s="92"/>
      <c r="D52" s="92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96" t="s">
        <v>74</v>
      </c>
      <c r="B55" s="96"/>
      <c r="C55" s="96"/>
      <c r="D55" s="96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6" t="s">
        <v>76</v>
      </c>
      <c r="B57" s="96"/>
      <c r="C57" s="96"/>
      <c r="D57" s="96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96" t="s">
        <v>78</v>
      </c>
      <c r="B59" s="96"/>
      <c r="C59" s="96"/>
      <c r="D59" s="96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6" t="s">
        <v>80</v>
      </c>
      <c r="B61" s="96"/>
      <c r="C61" s="96"/>
      <c r="D61" s="96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92" t="s">
        <v>86</v>
      </c>
      <c r="B63" s="92"/>
      <c r="C63" s="92"/>
      <c r="D63" s="92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3" t="s">
        <v>90</v>
      </c>
      <c r="B1" s="93"/>
      <c r="C1" s="93"/>
      <c r="D1" s="9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97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98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98"/>
      <c r="B7" s="7" t="s">
        <v>88</v>
      </c>
      <c r="C7" s="5" t="s">
        <v>13</v>
      </c>
      <c r="D7" s="53" t="s">
        <v>278</v>
      </c>
    </row>
    <row r="8" spans="1:4" s="6" customFormat="1" ht="32.25" customHeight="1" x14ac:dyDescent="0.25">
      <c r="A8" s="98"/>
      <c r="B8" s="3" t="s">
        <v>175</v>
      </c>
      <c r="C8" s="5" t="s">
        <v>5</v>
      </c>
      <c r="D8" s="28"/>
    </row>
    <row r="9" spans="1:4" s="6" customFormat="1" ht="34.5" customHeight="1" x14ac:dyDescent="0.25">
      <c r="A9" s="98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8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99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97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98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98"/>
      <c r="B14" s="7" t="s">
        <v>88</v>
      </c>
      <c r="C14" s="5" t="s">
        <v>13</v>
      </c>
      <c r="D14" s="53" t="s">
        <v>278</v>
      </c>
    </row>
    <row r="15" spans="1:4" ht="31.5" x14ac:dyDescent="0.25">
      <c r="A15" s="98"/>
      <c r="B15" s="3" t="s">
        <v>175</v>
      </c>
      <c r="C15" s="5" t="s">
        <v>5</v>
      </c>
      <c r="D15" s="28"/>
    </row>
    <row r="16" spans="1:4" ht="31.5" x14ac:dyDescent="0.25">
      <c r="A16" s="98"/>
      <c r="B16" s="3" t="s">
        <v>176</v>
      </c>
      <c r="C16" s="5" t="s">
        <v>5</v>
      </c>
      <c r="D16" s="28" t="s">
        <v>17</v>
      </c>
    </row>
    <row r="17" spans="1:4" x14ac:dyDescent="0.25">
      <c r="A17" s="98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99"/>
      <c r="B18" s="51" t="s">
        <v>89</v>
      </c>
      <c r="C18" s="30" t="s">
        <v>5</v>
      </c>
      <c r="D18" s="31" t="s">
        <v>269</v>
      </c>
    </row>
    <row r="19" spans="1:4" x14ac:dyDescent="0.25">
      <c r="A19" s="97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98"/>
      <c r="B20" s="7" t="s">
        <v>59</v>
      </c>
      <c r="C20" s="5" t="s">
        <v>5</v>
      </c>
      <c r="D20" s="28" t="s">
        <v>244</v>
      </c>
    </row>
    <row r="21" spans="1:4" ht="30" x14ac:dyDescent="0.25">
      <c r="A21" s="98"/>
      <c r="B21" s="7" t="s">
        <v>88</v>
      </c>
      <c r="C21" s="5" t="s">
        <v>13</v>
      </c>
      <c r="D21" s="53" t="s">
        <v>278</v>
      </c>
    </row>
    <row r="22" spans="1:4" ht="31.5" x14ac:dyDescent="0.25">
      <c r="A22" s="98"/>
      <c r="B22" s="3" t="s">
        <v>175</v>
      </c>
      <c r="C22" s="5" t="s">
        <v>5</v>
      </c>
      <c r="D22" s="28"/>
    </row>
    <row r="23" spans="1:4" ht="31.5" x14ac:dyDescent="0.25">
      <c r="A23" s="98"/>
      <c r="B23" s="3" t="s">
        <v>176</v>
      </c>
      <c r="C23" s="5" t="s">
        <v>5</v>
      </c>
      <c r="D23" s="28" t="s">
        <v>17</v>
      </c>
    </row>
    <row r="24" spans="1:4" x14ac:dyDescent="0.25">
      <c r="A24" s="98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99"/>
      <c r="B25" s="51" t="s">
        <v>89</v>
      </c>
      <c r="C25" s="30" t="s">
        <v>5</v>
      </c>
      <c r="D25" s="31" t="s">
        <v>269</v>
      </c>
    </row>
    <row r="26" spans="1:4" ht="31.5" x14ac:dyDescent="0.25">
      <c r="A26" s="97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98"/>
      <c r="B27" s="7" t="s">
        <v>59</v>
      </c>
      <c r="C27" s="5" t="s">
        <v>5</v>
      </c>
      <c r="D27" s="28" t="s">
        <v>244</v>
      </c>
    </row>
    <row r="28" spans="1:4" ht="30" x14ac:dyDescent="0.25">
      <c r="A28" s="98"/>
      <c r="B28" s="7" t="s">
        <v>88</v>
      </c>
      <c r="C28" s="5" t="s">
        <v>13</v>
      </c>
      <c r="D28" s="53" t="s">
        <v>278</v>
      </c>
    </row>
    <row r="29" spans="1:4" ht="31.5" x14ac:dyDescent="0.25">
      <c r="A29" s="98"/>
      <c r="B29" s="3" t="s">
        <v>175</v>
      </c>
      <c r="C29" s="5" t="s">
        <v>5</v>
      </c>
      <c r="D29" s="28"/>
    </row>
    <row r="30" spans="1:4" ht="31.5" x14ac:dyDescent="0.25">
      <c r="A30" s="98"/>
      <c r="B30" s="3" t="s">
        <v>176</v>
      </c>
      <c r="C30" s="5" t="s">
        <v>5</v>
      </c>
      <c r="D30" s="28" t="s">
        <v>17</v>
      </c>
    </row>
    <row r="31" spans="1:4" x14ac:dyDescent="0.25">
      <c r="A31" s="98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99"/>
      <c r="B32" s="51" t="s">
        <v>89</v>
      </c>
      <c r="C32" s="30" t="s">
        <v>5</v>
      </c>
      <c r="D32" s="31" t="s">
        <v>269</v>
      </c>
    </row>
    <row r="33" spans="1:4" ht="31.5" x14ac:dyDescent="0.25">
      <c r="A33" s="97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98"/>
      <c r="B34" s="7" t="s">
        <v>59</v>
      </c>
      <c r="C34" s="5" t="s">
        <v>5</v>
      </c>
      <c r="D34" s="28"/>
    </row>
    <row r="35" spans="1:4" ht="30" x14ac:dyDescent="0.25">
      <c r="A35" s="98"/>
      <c r="B35" s="7" t="s">
        <v>88</v>
      </c>
      <c r="C35" s="5" t="s">
        <v>13</v>
      </c>
      <c r="D35" s="53" t="s">
        <v>278</v>
      </c>
    </row>
    <row r="36" spans="1:4" ht="31.5" x14ac:dyDescent="0.25">
      <c r="A36" s="98"/>
      <c r="B36" s="3" t="s">
        <v>175</v>
      </c>
      <c r="C36" s="5" t="s">
        <v>5</v>
      </c>
      <c r="D36" s="28"/>
    </row>
    <row r="37" spans="1:4" ht="31.5" x14ac:dyDescent="0.25">
      <c r="A37" s="98"/>
      <c r="B37" s="3" t="s">
        <v>176</v>
      </c>
      <c r="C37" s="5" t="s">
        <v>5</v>
      </c>
      <c r="D37" s="28" t="s">
        <v>17</v>
      </c>
    </row>
    <row r="38" spans="1:4" x14ac:dyDescent="0.25">
      <c r="A38" s="98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99"/>
      <c r="B39" s="51" t="s">
        <v>89</v>
      </c>
      <c r="C39" s="30" t="s">
        <v>5</v>
      </c>
      <c r="D39" s="31" t="s">
        <v>269</v>
      </c>
    </row>
    <row r="40" spans="1:4" ht="47.25" x14ac:dyDescent="0.25">
      <c r="A40" s="97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98"/>
      <c r="B41" s="7" t="s">
        <v>59</v>
      </c>
      <c r="C41" s="5" t="s">
        <v>5</v>
      </c>
      <c r="D41" s="28" t="s">
        <v>245</v>
      </c>
    </row>
    <row r="42" spans="1:4" ht="30" x14ac:dyDescent="0.25">
      <c r="A42" s="98"/>
      <c r="B42" s="7" t="s">
        <v>88</v>
      </c>
      <c r="C42" s="5" t="s">
        <v>13</v>
      </c>
      <c r="D42" s="53" t="s">
        <v>278</v>
      </c>
    </row>
    <row r="43" spans="1:4" ht="31.5" x14ac:dyDescent="0.25">
      <c r="A43" s="98"/>
      <c r="B43" s="3" t="s">
        <v>175</v>
      </c>
      <c r="C43" s="5" t="s">
        <v>5</v>
      </c>
      <c r="D43" s="28"/>
    </row>
    <row r="44" spans="1:4" ht="31.5" x14ac:dyDescent="0.25">
      <c r="A44" s="98"/>
      <c r="B44" s="3" t="s">
        <v>176</v>
      </c>
      <c r="C44" s="5" t="s">
        <v>5</v>
      </c>
      <c r="D44" s="28" t="s">
        <v>17</v>
      </c>
    </row>
    <row r="45" spans="1:4" x14ac:dyDescent="0.25">
      <c r="A45" s="98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99"/>
      <c r="B46" s="51" t="s">
        <v>89</v>
      </c>
      <c r="C46" s="30" t="s">
        <v>5</v>
      </c>
      <c r="D46" s="31" t="s">
        <v>269</v>
      </c>
    </row>
    <row r="47" spans="1:4" x14ac:dyDescent="0.25">
      <c r="A47" s="97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98"/>
      <c r="B48" s="7" t="s">
        <v>59</v>
      </c>
      <c r="C48" s="5" t="s">
        <v>5</v>
      </c>
      <c r="D48" s="28" t="s">
        <v>246</v>
      </c>
    </row>
    <row r="49" spans="1:4" ht="30" x14ac:dyDescent="0.25">
      <c r="A49" s="98"/>
      <c r="B49" s="7" t="s">
        <v>88</v>
      </c>
      <c r="C49" s="5" t="s">
        <v>13</v>
      </c>
      <c r="D49" s="53" t="s">
        <v>278</v>
      </c>
    </row>
    <row r="50" spans="1:4" ht="31.5" x14ac:dyDescent="0.25">
      <c r="A50" s="98"/>
      <c r="B50" s="3" t="s">
        <v>175</v>
      </c>
      <c r="C50" s="5" t="s">
        <v>5</v>
      </c>
      <c r="D50" s="28"/>
    </row>
    <row r="51" spans="1:4" ht="31.5" x14ac:dyDescent="0.25">
      <c r="A51" s="98"/>
      <c r="B51" s="3" t="s">
        <v>176</v>
      </c>
      <c r="C51" s="5" t="s">
        <v>5</v>
      </c>
      <c r="D51" s="28" t="s">
        <v>17</v>
      </c>
    </row>
    <row r="52" spans="1:4" x14ac:dyDescent="0.25">
      <c r="A52" s="98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99"/>
      <c r="B53" s="51" t="s">
        <v>89</v>
      </c>
      <c r="C53" s="30" t="s">
        <v>5</v>
      </c>
      <c r="D53" s="31" t="s">
        <v>269</v>
      </c>
    </row>
    <row r="54" spans="1:4" x14ac:dyDescent="0.25">
      <c r="A54" s="97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98"/>
      <c r="B55" s="7" t="s">
        <v>59</v>
      </c>
      <c r="C55" s="5" t="s">
        <v>5</v>
      </c>
      <c r="D55" s="28" t="s">
        <v>244</v>
      </c>
    </row>
    <row r="56" spans="1:4" ht="30" x14ac:dyDescent="0.25">
      <c r="A56" s="98"/>
      <c r="B56" s="7" t="s">
        <v>88</v>
      </c>
      <c r="C56" s="5" t="s">
        <v>13</v>
      </c>
      <c r="D56" s="53" t="s">
        <v>278</v>
      </c>
    </row>
    <row r="57" spans="1:4" ht="31.5" x14ac:dyDescent="0.25">
      <c r="A57" s="98"/>
      <c r="B57" s="3" t="s">
        <v>175</v>
      </c>
      <c r="C57" s="5" t="s">
        <v>5</v>
      </c>
      <c r="D57" s="28"/>
    </row>
    <row r="58" spans="1:4" ht="31.5" x14ac:dyDescent="0.25">
      <c r="A58" s="98"/>
      <c r="B58" s="3" t="s">
        <v>176</v>
      </c>
      <c r="C58" s="5" t="s">
        <v>5</v>
      </c>
      <c r="D58" s="28" t="s">
        <v>17</v>
      </c>
    </row>
    <row r="59" spans="1:4" x14ac:dyDescent="0.25">
      <c r="A59" s="98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99"/>
      <c r="B60" s="51" t="s">
        <v>89</v>
      </c>
      <c r="C60" s="30" t="s">
        <v>5</v>
      </c>
      <c r="D60" s="31" t="s">
        <v>269</v>
      </c>
    </row>
    <row r="61" spans="1:4" x14ac:dyDescent="0.25">
      <c r="A61" s="97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98"/>
      <c r="B62" s="7" t="s">
        <v>59</v>
      </c>
      <c r="C62" s="5" t="s">
        <v>5</v>
      </c>
      <c r="D62" s="28" t="s">
        <v>247</v>
      </c>
    </row>
    <row r="63" spans="1:4" ht="30" x14ac:dyDescent="0.25">
      <c r="A63" s="98"/>
      <c r="B63" s="7" t="s">
        <v>88</v>
      </c>
      <c r="C63" s="5" t="s">
        <v>13</v>
      </c>
      <c r="D63" s="53" t="s">
        <v>278</v>
      </c>
    </row>
    <row r="64" spans="1:4" ht="31.5" x14ac:dyDescent="0.25">
      <c r="A64" s="98"/>
      <c r="B64" s="3" t="s">
        <v>175</v>
      </c>
      <c r="C64" s="5" t="s">
        <v>5</v>
      </c>
      <c r="D64" s="28"/>
    </row>
    <row r="65" spans="1:4" ht="31.5" x14ac:dyDescent="0.25">
      <c r="A65" s="98"/>
      <c r="B65" s="3" t="s">
        <v>176</v>
      </c>
      <c r="C65" s="5" t="s">
        <v>5</v>
      </c>
      <c r="D65" s="28" t="s">
        <v>17</v>
      </c>
    </row>
    <row r="66" spans="1:4" x14ac:dyDescent="0.25">
      <c r="A66" s="98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99"/>
      <c r="B67" s="51" t="s">
        <v>89</v>
      </c>
      <c r="C67" s="30" t="s">
        <v>5</v>
      </c>
      <c r="D67" s="31" t="s">
        <v>269</v>
      </c>
    </row>
    <row r="68" spans="1:4" x14ac:dyDescent="0.25">
      <c r="A68" s="97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98"/>
      <c r="B69" s="7" t="s">
        <v>59</v>
      </c>
      <c r="C69" s="5" t="s">
        <v>5</v>
      </c>
      <c r="D69" s="28" t="s">
        <v>248</v>
      </c>
    </row>
    <row r="70" spans="1:4" ht="30" x14ac:dyDescent="0.25">
      <c r="A70" s="98"/>
      <c r="B70" s="7" t="s">
        <v>88</v>
      </c>
      <c r="C70" s="5" t="s">
        <v>13</v>
      </c>
      <c r="D70" s="53" t="s">
        <v>278</v>
      </c>
    </row>
    <row r="71" spans="1:4" ht="31.5" x14ac:dyDescent="0.25">
      <c r="A71" s="98"/>
      <c r="B71" s="3" t="s">
        <v>175</v>
      </c>
      <c r="C71" s="5" t="s">
        <v>5</v>
      </c>
      <c r="D71" s="28"/>
    </row>
    <row r="72" spans="1:4" ht="31.5" x14ac:dyDescent="0.25">
      <c r="A72" s="98"/>
      <c r="B72" s="3" t="s">
        <v>176</v>
      </c>
      <c r="C72" s="5" t="s">
        <v>5</v>
      </c>
      <c r="D72" s="28" t="s">
        <v>17</v>
      </c>
    </row>
    <row r="73" spans="1:4" x14ac:dyDescent="0.25">
      <c r="A73" s="98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99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97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98"/>
      <c r="B76" s="7" t="s">
        <v>59</v>
      </c>
      <c r="C76" s="5" t="s">
        <v>5</v>
      </c>
      <c r="D76" s="28"/>
    </row>
    <row r="77" spans="1:4" ht="30" x14ac:dyDescent="0.25">
      <c r="A77" s="98"/>
      <c r="B77" s="7" t="s">
        <v>88</v>
      </c>
      <c r="C77" s="5" t="s">
        <v>13</v>
      </c>
      <c r="D77" s="53" t="s">
        <v>278</v>
      </c>
    </row>
    <row r="78" spans="1:4" ht="31.5" x14ac:dyDescent="0.25">
      <c r="A78" s="98"/>
      <c r="B78" s="3" t="s">
        <v>175</v>
      </c>
      <c r="C78" s="5" t="s">
        <v>5</v>
      </c>
      <c r="D78" s="28"/>
    </row>
    <row r="79" spans="1:4" ht="31.5" x14ac:dyDescent="0.25">
      <c r="A79" s="98"/>
      <c r="B79" s="3" t="s">
        <v>176</v>
      </c>
      <c r="C79" s="5" t="s">
        <v>5</v>
      </c>
      <c r="D79" s="28" t="s">
        <v>17</v>
      </c>
    </row>
    <row r="80" spans="1:4" x14ac:dyDescent="0.25">
      <c r="A80" s="98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99"/>
      <c r="B81" s="51" t="s">
        <v>89</v>
      </c>
      <c r="C81" s="30" t="s">
        <v>5</v>
      </c>
      <c r="D81" s="31" t="s">
        <v>269</v>
      </c>
    </row>
    <row r="82" spans="1:4" ht="31.5" x14ac:dyDescent="0.25">
      <c r="A82" s="97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98"/>
      <c r="B83" s="7" t="s">
        <v>59</v>
      </c>
      <c r="C83" s="5" t="s">
        <v>5</v>
      </c>
      <c r="D83" s="28" t="s">
        <v>272</v>
      </c>
    </row>
    <row r="84" spans="1:4" x14ac:dyDescent="0.25">
      <c r="A84" s="98"/>
      <c r="B84" s="7" t="s">
        <v>88</v>
      </c>
      <c r="C84" s="5" t="s">
        <v>13</v>
      </c>
      <c r="D84" s="28">
        <v>600</v>
      </c>
    </row>
    <row r="85" spans="1:4" ht="31.5" x14ac:dyDescent="0.25">
      <c r="A85" s="98"/>
      <c r="B85" s="3" t="s">
        <v>175</v>
      </c>
      <c r="C85" s="5" t="s">
        <v>5</v>
      </c>
      <c r="D85" s="42">
        <v>41275</v>
      </c>
    </row>
    <row r="86" spans="1:4" ht="31.5" x14ac:dyDescent="0.25">
      <c r="A86" s="98"/>
      <c r="B86" s="3" t="s">
        <v>176</v>
      </c>
      <c r="C86" s="5" t="s">
        <v>5</v>
      </c>
      <c r="D86" s="28" t="s">
        <v>17</v>
      </c>
    </row>
    <row r="87" spans="1:4" x14ac:dyDescent="0.25">
      <c r="A87" s="98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99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3" t="s">
        <v>100</v>
      </c>
      <c r="B1" s="93"/>
      <c r="C1" s="93"/>
      <c r="D1" s="93"/>
    </row>
    <row r="2" spans="1:4" ht="26.25" x14ac:dyDescent="0.4">
      <c r="B2" s="118" t="s">
        <v>363</v>
      </c>
      <c r="C2" s="118"/>
      <c r="D2" s="11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288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289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290</v>
      </c>
    </row>
    <row r="25" spans="1:4" x14ac:dyDescent="0.25">
      <c r="A25" s="40"/>
      <c r="B25" s="7" t="s">
        <v>97</v>
      </c>
      <c r="C25" s="5" t="s">
        <v>5</v>
      </c>
      <c r="D25" s="42" t="s">
        <v>291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3"/>
      <c r="B29" s="44" t="s">
        <v>99</v>
      </c>
      <c r="C29" s="30" t="s">
        <v>5</v>
      </c>
      <c r="D29" s="31" t="s">
        <v>289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292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8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3"/>
      <c r="B42" s="44" t="s">
        <v>99</v>
      </c>
      <c r="C42" s="30" t="s">
        <v>5</v>
      </c>
      <c r="D42" s="31" t="s">
        <v>289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293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3"/>
      <c r="B55" s="44" t="s">
        <v>99</v>
      </c>
      <c r="C55" s="30" t="s">
        <v>5</v>
      </c>
      <c r="D55" s="31" t="s">
        <v>289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291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294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283</v>
      </c>
    </row>
    <row r="66" spans="1:4" ht="76.5" x14ac:dyDescent="0.25">
      <c r="A66" s="40"/>
      <c r="B66" s="7" t="s">
        <v>179</v>
      </c>
      <c r="C66" s="5" t="s">
        <v>5</v>
      </c>
      <c r="D66" s="58" t="s">
        <v>284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3"/>
      <c r="B68" s="44" t="s">
        <v>99</v>
      </c>
      <c r="C68" s="30" t="s">
        <v>5</v>
      </c>
      <c r="D68" s="31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4" t="s">
        <v>104</v>
      </c>
      <c r="B1" s="104"/>
      <c r="C1" s="104"/>
      <c r="D1" s="104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5" t="s">
        <v>183</v>
      </c>
      <c r="B8" s="95"/>
      <c r="C8" s="95"/>
      <c r="D8" s="95"/>
    </row>
    <row r="9" spans="1:4" s="6" customFormat="1" ht="37.5" customHeight="1" x14ac:dyDescent="0.25">
      <c r="A9" s="97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98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8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98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99"/>
      <c r="B13" s="44" t="s">
        <v>103</v>
      </c>
      <c r="C13" s="30" t="s">
        <v>13</v>
      </c>
      <c r="D13" s="31">
        <v>400</v>
      </c>
    </row>
    <row r="14" spans="1:4" x14ac:dyDescent="0.25">
      <c r="A14" s="97">
        <v>2</v>
      </c>
      <c r="B14" s="54" t="s">
        <v>184</v>
      </c>
      <c r="C14" s="26" t="s">
        <v>5</v>
      </c>
      <c r="D14" s="27" t="s">
        <v>281</v>
      </c>
    </row>
    <row r="15" spans="1:4" x14ac:dyDescent="0.25">
      <c r="A15" s="98"/>
      <c r="B15" s="7" t="s">
        <v>185</v>
      </c>
      <c r="C15" s="5" t="s">
        <v>5</v>
      </c>
      <c r="D15" s="28">
        <v>7713076301</v>
      </c>
    </row>
    <row r="16" spans="1:4" x14ac:dyDescent="0.25">
      <c r="A16" s="98"/>
      <c r="B16" s="7" t="s">
        <v>101</v>
      </c>
      <c r="C16" s="5" t="s">
        <v>5</v>
      </c>
      <c r="D16" s="28" t="s">
        <v>282</v>
      </c>
    </row>
    <row r="17" spans="1:4" x14ac:dyDescent="0.25">
      <c r="A17" s="98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99"/>
      <c r="B18" s="44" t="s">
        <v>103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5" t="s">
        <v>265</v>
      </c>
      <c r="C10" s="105"/>
      <c r="D10" s="10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opLeftCell="A34" zoomScale="115" zoomScaleNormal="115" workbookViewId="0">
      <selection activeCell="A4" sqref="A4:D4"/>
    </sheetView>
  </sheetViews>
  <sheetFormatPr defaultRowHeight="15.75" x14ac:dyDescent="0.25"/>
  <cols>
    <col min="1" max="1" width="5.85546875" style="86" customWidth="1"/>
    <col min="2" max="2" width="47.28515625" style="16" customWidth="1"/>
    <col min="3" max="3" width="18.42578125" style="1" customWidth="1"/>
    <col min="4" max="4" width="15.7109375" style="1" customWidth="1"/>
    <col min="5" max="5" width="21.28515625" style="1" customWidth="1"/>
    <col min="6" max="6" width="12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06" t="s">
        <v>346</v>
      </c>
      <c r="D1" s="106"/>
      <c r="E1" s="84"/>
      <c r="F1" s="84"/>
      <c r="G1" s="84"/>
    </row>
    <row r="2" spans="1:7" ht="30.75" customHeight="1" x14ac:dyDescent="0.3">
      <c r="B2" s="59"/>
      <c r="C2" s="106"/>
      <c r="D2" s="106"/>
      <c r="E2" s="84"/>
      <c r="F2" s="84"/>
      <c r="G2" s="84"/>
    </row>
    <row r="3" spans="1:7" ht="69" customHeight="1" x14ac:dyDescent="0.3">
      <c r="B3" s="60" t="s">
        <v>296</v>
      </c>
      <c r="C3" s="106"/>
      <c r="D3" s="106"/>
      <c r="E3" s="84"/>
      <c r="F3" s="84"/>
      <c r="G3" s="84"/>
    </row>
    <row r="4" spans="1:7" ht="61.5" customHeight="1" x14ac:dyDescent="0.25">
      <c r="A4" s="107" t="s">
        <v>350</v>
      </c>
      <c r="B4" s="107"/>
      <c r="C4" s="107"/>
      <c r="D4" s="107"/>
      <c r="E4" s="85"/>
    </row>
    <row r="6" spans="1:7" ht="31.5" x14ac:dyDescent="0.25">
      <c r="A6" s="87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88">
        <v>1</v>
      </c>
      <c r="B7" s="18" t="s">
        <v>4</v>
      </c>
      <c r="C7" s="5" t="s">
        <v>5</v>
      </c>
      <c r="D7" s="20">
        <v>43555</v>
      </c>
      <c r="E7" s="6"/>
      <c r="F7" s="6"/>
      <c r="G7" s="6"/>
    </row>
    <row r="8" spans="1:7" x14ac:dyDescent="0.25">
      <c r="A8" s="88">
        <v>2</v>
      </c>
      <c r="B8" s="18" t="s">
        <v>113</v>
      </c>
      <c r="C8" s="5" t="s">
        <v>5</v>
      </c>
      <c r="D8" s="48">
        <v>43101</v>
      </c>
      <c r="E8" s="6"/>
      <c r="F8" s="6"/>
      <c r="G8" s="6"/>
    </row>
    <row r="9" spans="1:7" x14ac:dyDescent="0.25">
      <c r="A9" s="88">
        <v>3</v>
      </c>
      <c r="B9" s="18" t="s">
        <v>114</v>
      </c>
      <c r="C9" s="5" t="s">
        <v>5</v>
      </c>
      <c r="D9" s="48">
        <v>43465</v>
      </c>
      <c r="E9" s="6"/>
      <c r="F9" s="6"/>
      <c r="G9" s="6"/>
    </row>
    <row r="10" spans="1:7" ht="32.25" customHeight="1" x14ac:dyDescent="0.25">
      <c r="A10" s="92" t="s">
        <v>186</v>
      </c>
      <c r="B10" s="92"/>
      <c r="C10" s="92"/>
      <c r="D10" s="92"/>
      <c r="E10" s="6"/>
      <c r="F10" s="6"/>
      <c r="G10" s="6"/>
    </row>
    <row r="11" spans="1:7" ht="31.5" x14ac:dyDescent="0.25">
      <c r="A11" s="88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88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88">
        <v>6</v>
      </c>
      <c r="B13" s="9" t="s">
        <v>126</v>
      </c>
      <c r="C13" s="5" t="s">
        <v>13</v>
      </c>
      <c r="D13" s="49">
        <v>54076.5</v>
      </c>
      <c r="E13" s="6"/>
      <c r="F13" s="6"/>
      <c r="G13" s="6"/>
    </row>
    <row r="14" spans="1:7" ht="34.5" customHeight="1" x14ac:dyDescent="0.25">
      <c r="A14" s="88">
        <v>7</v>
      </c>
      <c r="B14" s="19" t="s">
        <v>187</v>
      </c>
      <c r="C14" s="5" t="s">
        <v>13</v>
      </c>
      <c r="D14" s="49">
        <f>D15+D16</f>
        <v>264616.8</v>
      </c>
      <c r="E14" s="6"/>
      <c r="F14" s="6"/>
      <c r="G14" s="6"/>
    </row>
    <row r="15" spans="1:7" x14ac:dyDescent="0.25">
      <c r="A15" s="88">
        <v>8</v>
      </c>
      <c r="B15" s="9" t="s">
        <v>127</v>
      </c>
      <c r="C15" s="5" t="s">
        <v>13</v>
      </c>
      <c r="D15" s="61">
        <f>[1]TDSheet!$C$13</f>
        <v>167126.39999999999</v>
      </c>
      <c r="E15" s="6"/>
      <c r="F15" s="6"/>
      <c r="G15" s="6"/>
    </row>
    <row r="16" spans="1:7" x14ac:dyDescent="0.25">
      <c r="A16" s="88">
        <v>9</v>
      </c>
      <c r="B16" s="9" t="s">
        <v>128</v>
      </c>
      <c r="C16" s="5" t="s">
        <v>13</v>
      </c>
      <c r="D16" s="61">
        <f>[1]TDSheet!$G$13</f>
        <v>97490.4</v>
      </c>
      <c r="E16" s="6"/>
      <c r="F16" s="6"/>
      <c r="G16" s="6"/>
    </row>
    <row r="17" spans="1:7" x14ac:dyDescent="0.25">
      <c r="A17" s="88">
        <v>10</v>
      </c>
      <c r="B17" s="19" t="s">
        <v>116</v>
      </c>
      <c r="C17" s="5" t="s">
        <v>13</v>
      </c>
      <c r="D17" s="49">
        <f>D18+D21+D23</f>
        <v>291110.27</v>
      </c>
      <c r="E17" s="6"/>
      <c r="F17" s="6"/>
      <c r="G17" s="83"/>
    </row>
    <row r="18" spans="1:7" x14ac:dyDescent="0.25">
      <c r="A18" s="88">
        <v>11</v>
      </c>
      <c r="B18" s="9" t="s">
        <v>188</v>
      </c>
      <c r="C18" s="5" t="s">
        <v>13</v>
      </c>
      <c r="D18" s="5">
        <f>D19+D20</f>
        <v>291110.27</v>
      </c>
      <c r="E18" s="6"/>
      <c r="F18" s="6"/>
      <c r="G18" s="6"/>
    </row>
    <row r="19" spans="1:7" x14ac:dyDescent="0.25">
      <c r="A19" s="88"/>
      <c r="B19" s="9" t="s">
        <v>297</v>
      </c>
      <c r="C19" s="5"/>
      <c r="D19" s="91">
        <f>[1]TDSheet!$D$13</f>
        <v>184733.38</v>
      </c>
      <c r="E19" s="6"/>
      <c r="F19" s="6"/>
      <c r="G19" s="6"/>
    </row>
    <row r="20" spans="1:7" x14ac:dyDescent="0.25">
      <c r="A20" s="88"/>
      <c r="B20" s="9" t="s">
        <v>298</v>
      </c>
      <c r="C20" s="5"/>
      <c r="D20" s="91">
        <f>[1]TDSheet!$H$13</f>
        <v>106376.89</v>
      </c>
      <c r="E20" s="6"/>
      <c r="F20" s="6"/>
      <c r="G20" s="6"/>
    </row>
    <row r="21" spans="1:7" x14ac:dyDescent="0.25">
      <c r="A21" s="88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88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88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88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88">
        <v>16</v>
      </c>
      <c r="B25" s="63" t="s">
        <v>117</v>
      </c>
      <c r="C25" s="62" t="s">
        <v>13</v>
      </c>
      <c r="D25" s="61">
        <f>D17-D13</f>
        <v>237033.77000000002</v>
      </c>
      <c r="E25" s="6"/>
      <c r="F25" s="6"/>
      <c r="G25" s="6"/>
    </row>
    <row r="26" spans="1:7" ht="31.5" x14ac:dyDescent="0.25">
      <c r="A26" s="88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88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88">
        <v>19</v>
      </c>
      <c r="B28" s="9" t="s">
        <v>124</v>
      </c>
      <c r="C28" s="5" t="s">
        <v>13</v>
      </c>
      <c r="D28" s="49">
        <f>[1]TDSheet!$E$13+[1]TDSheet!$I$13</f>
        <v>27583.03</v>
      </c>
      <c r="E28" s="6"/>
      <c r="F28" s="6"/>
      <c r="G28" s="6"/>
    </row>
    <row r="29" spans="1:7" ht="38.25" customHeight="1" x14ac:dyDescent="0.25">
      <c r="A29" s="114" t="s">
        <v>299</v>
      </c>
      <c r="B29" s="114"/>
      <c r="C29" s="114"/>
      <c r="D29" s="114"/>
      <c r="E29" s="6"/>
      <c r="F29" s="6"/>
      <c r="G29" s="6"/>
    </row>
    <row r="30" spans="1:7" ht="63" x14ac:dyDescent="0.25">
      <c r="A30" s="89">
        <v>20</v>
      </c>
      <c r="B30" s="64" t="s">
        <v>300</v>
      </c>
      <c r="C30" s="64" t="s">
        <v>301</v>
      </c>
      <c r="D30" s="64" t="s">
        <v>302</v>
      </c>
      <c r="E30" s="6"/>
      <c r="F30" s="6"/>
      <c r="G30" s="6"/>
    </row>
    <row r="31" spans="1:7" x14ac:dyDescent="0.25">
      <c r="A31" s="89"/>
      <c r="B31" s="65" t="s">
        <v>351</v>
      </c>
      <c r="C31" s="64"/>
      <c r="D31" s="64">
        <v>-309907.51519999997</v>
      </c>
      <c r="E31" s="6"/>
      <c r="F31" s="6"/>
      <c r="G31" s="6"/>
    </row>
    <row r="32" spans="1:7" ht="31.5" x14ac:dyDescent="0.25">
      <c r="A32" s="90" t="s">
        <v>303</v>
      </c>
      <c r="B32" s="67" t="s">
        <v>304</v>
      </c>
      <c r="C32" s="64" t="s">
        <v>305</v>
      </c>
      <c r="D32" s="66">
        <f>12*2790.71</f>
        <v>33488.520000000004</v>
      </c>
      <c r="E32" s="68"/>
      <c r="F32" s="6"/>
      <c r="G32" s="6"/>
    </row>
    <row r="33" spans="1:7" x14ac:dyDescent="0.25">
      <c r="A33" s="90" t="s">
        <v>306</v>
      </c>
      <c r="B33" s="67" t="s">
        <v>307</v>
      </c>
      <c r="C33" s="64" t="s">
        <v>308</v>
      </c>
      <c r="D33" s="66">
        <f>12*1155</f>
        <v>13860</v>
      </c>
      <c r="E33" s="68"/>
      <c r="F33" s="6"/>
      <c r="G33" s="6"/>
    </row>
    <row r="34" spans="1:7" x14ac:dyDescent="0.25">
      <c r="A34" s="90" t="s">
        <v>309</v>
      </c>
      <c r="B34" s="67" t="s">
        <v>347</v>
      </c>
      <c r="C34" s="64"/>
      <c r="D34" s="66">
        <f>5453.6/2/15*12</f>
        <v>2181.4400000000005</v>
      </c>
      <c r="E34" s="68"/>
      <c r="F34" s="6"/>
      <c r="G34" s="6"/>
    </row>
    <row r="35" spans="1:7" x14ac:dyDescent="0.25">
      <c r="A35" s="90" t="s">
        <v>310</v>
      </c>
      <c r="B35" s="69" t="s">
        <v>311</v>
      </c>
      <c r="C35" s="70" t="s">
        <v>268</v>
      </c>
      <c r="D35" s="66">
        <f>1160.6*0.67*12</f>
        <v>9331.2240000000002</v>
      </c>
      <c r="E35" s="68"/>
      <c r="F35" s="6"/>
      <c r="G35" s="6"/>
    </row>
    <row r="36" spans="1:7" ht="56.25" customHeight="1" x14ac:dyDescent="0.25">
      <c r="A36" s="90" t="s">
        <v>312</v>
      </c>
      <c r="B36" s="69" t="s">
        <v>313</v>
      </c>
      <c r="C36" s="64" t="s">
        <v>314</v>
      </c>
      <c r="D36" s="66">
        <v>18125.599999999999</v>
      </c>
      <c r="E36" s="68"/>
      <c r="F36" s="6"/>
      <c r="G36" s="6"/>
    </row>
    <row r="37" spans="1:7" ht="47.25" x14ac:dyDescent="0.25">
      <c r="A37" s="90" t="s">
        <v>315</v>
      </c>
      <c r="B37" s="69" t="s">
        <v>316</v>
      </c>
      <c r="C37" s="70" t="s">
        <v>249</v>
      </c>
      <c r="D37" s="66">
        <f>1166.6*0.34*12</f>
        <v>4759.7280000000001</v>
      </c>
      <c r="E37" s="66"/>
      <c r="F37" s="6"/>
      <c r="G37" s="6"/>
    </row>
    <row r="38" spans="1:7" ht="94.5" x14ac:dyDescent="0.25">
      <c r="A38" s="90" t="s">
        <v>317</v>
      </c>
      <c r="B38" s="69" t="s">
        <v>318</v>
      </c>
      <c r="C38" s="70" t="s">
        <v>249</v>
      </c>
      <c r="D38" s="71">
        <f>29758.36/12*12</f>
        <v>29758.36</v>
      </c>
      <c r="E38" s="68"/>
      <c r="F38" s="6"/>
      <c r="G38" s="6"/>
    </row>
    <row r="39" spans="1:7" ht="63" x14ac:dyDescent="0.25">
      <c r="A39" s="90" t="s">
        <v>319</v>
      </c>
      <c r="B39" s="67" t="s">
        <v>320</v>
      </c>
      <c r="C39" s="64" t="s">
        <v>321</v>
      </c>
      <c r="D39" s="66">
        <f>1700*2</f>
        <v>3400</v>
      </c>
      <c r="E39" s="72"/>
      <c r="F39" s="6"/>
      <c r="G39" s="6"/>
    </row>
    <row r="40" spans="1:7" ht="31.5" x14ac:dyDescent="0.25">
      <c r="A40" s="90" t="s">
        <v>322</v>
      </c>
      <c r="B40" s="69" t="s">
        <v>348</v>
      </c>
      <c r="C40" s="64" t="s">
        <v>323</v>
      </c>
      <c r="D40" s="66">
        <v>2536.3000000000002</v>
      </c>
      <c r="E40" s="68"/>
      <c r="F40" s="6"/>
      <c r="G40" s="6"/>
    </row>
    <row r="41" spans="1:7" ht="20.25" customHeight="1" x14ac:dyDescent="0.25">
      <c r="A41" s="90" t="s">
        <v>324</v>
      </c>
      <c r="B41" s="73" t="s">
        <v>325</v>
      </c>
      <c r="C41" s="70" t="s">
        <v>326</v>
      </c>
      <c r="D41" s="71">
        <v>941.2</v>
      </c>
      <c r="E41" s="68"/>
      <c r="F41" s="6"/>
      <c r="G41" s="6"/>
    </row>
    <row r="42" spans="1:7" ht="35.25" customHeight="1" x14ac:dyDescent="0.25">
      <c r="A42" s="90" t="s">
        <v>327</v>
      </c>
      <c r="B42" s="73" t="s">
        <v>328</v>
      </c>
      <c r="C42" s="70"/>
      <c r="D42" s="71">
        <v>2802.33</v>
      </c>
      <c r="E42" s="72"/>
      <c r="F42" s="6"/>
      <c r="G42" s="6"/>
    </row>
    <row r="43" spans="1:7" ht="22.5" customHeight="1" x14ac:dyDescent="0.25">
      <c r="A43" s="90" t="s">
        <v>329</v>
      </c>
      <c r="B43" s="73" t="s">
        <v>331</v>
      </c>
      <c r="C43" s="70"/>
      <c r="D43" s="71">
        <v>283.3</v>
      </c>
      <c r="E43" s="68"/>
      <c r="F43" s="6"/>
      <c r="G43" s="6"/>
    </row>
    <row r="44" spans="1:7" ht="29.25" customHeight="1" x14ac:dyDescent="0.25">
      <c r="A44" s="90" t="s">
        <v>330</v>
      </c>
      <c r="B44" s="69" t="s">
        <v>333</v>
      </c>
      <c r="C44" s="70" t="s">
        <v>362</v>
      </c>
      <c r="D44" s="71">
        <f>1725*2</f>
        <v>3450</v>
      </c>
      <c r="E44" s="68"/>
      <c r="F44" s="6"/>
      <c r="G44" s="6"/>
    </row>
    <row r="45" spans="1:7" ht="26.25" customHeight="1" x14ac:dyDescent="0.25">
      <c r="A45" s="90" t="s">
        <v>332</v>
      </c>
      <c r="B45" s="69" t="s">
        <v>354</v>
      </c>
      <c r="C45" s="64"/>
      <c r="D45" s="66">
        <v>420</v>
      </c>
      <c r="E45" s="68"/>
      <c r="F45" s="6"/>
      <c r="G45" s="6"/>
    </row>
    <row r="46" spans="1:7" ht="36.75" customHeight="1" x14ac:dyDescent="0.25">
      <c r="A46" s="90" t="s">
        <v>334</v>
      </c>
      <c r="B46" s="69" t="s">
        <v>353</v>
      </c>
      <c r="C46" s="64"/>
      <c r="D46" s="66">
        <f>3856/4</f>
        <v>964</v>
      </c>
      <c r="E46" s="68"/>
      <c r="F46" s="6"/>
      <c r="G46" s="6"/>
    </row>
    <row r="47" spans="1:7" ht="141" customHeight="1" x14ac:dyDescent="0.25">
      <c r="A47" s="90" t="s">
        <v>335</v>
      </c>
      <c r="B47" s="67" t="s">
        <v>355</v>
      </c>
      <c r="C47" s="64" t="s">
        <v>356</v>
      </c>
      <c r="D47" s="66">
        <f>18483/2</f>
        <v>9241.5</v>
      </c>
      <c r="E47" s="68"/>
      <c r="F47" s="6"/>
      <c r="G47" s="6"/>
    </row>
    <row r="48" spans="1:7" ht="30" customHeight="1" x14ac:dyDescent="0.25">
      <c r="A48" s="90" t="s">
        <v>336</v>
      </c>
      <c r="B48" s="69" t="s">
        <v>357</v>
      </c>
      <c r="C48" s="64"/>
      <c r="D48" s="66">
        <v>960</v>
      </c>
      <c r="E48" s="68"/>
      <c r="F48" s="6"/>
      <c r="G48" s="6"/>
    </row>
    <row r="49" spans="1:7" ht="96.75" customHeight="1" x14ac:dyDescent="0.25">
      <c r="A49" s="90" t="s">
        <v>337</v>
      </c>
      <c r="B49" s="69" t="s">
        <v>359</v>
      </c>
      <c r="C49" s="64" t="s">
        <v>358</v>
      </c>
      <c r="D49" s="66">
        <f>72.5*385</f>
        <v>27912.5</v>
      </c>
      <c r="E49" s="68"/>
      <c r="F49" s="6"/>
      <c r="G49" s="6"/>
    </row>
    <row r="50" spans="1:7" ht="122.25" customHeight="1" x14ac:dyDescent="0.25">
      <c r="A50" s="90" t="s">
        <v>339</v>
      </c>
      <c r="B50" s="69" t="s">
        <v>360</v>
      </c>
      <c r="C50" s="64" t="s">
        <v>361</v>
      </c>
      <c r="D50" s="66">
        <f>16400/2</f>
        <v>8200</v>
      </c>
      <c r="E50" s="68"/>
      <c r="F50" s="6"/>
      <c r="G50" s="6"/>
    </row>
    <row r="51" spans="1:7" ht="33.75" customHeight="1" x14ac:dyDescent="0.25">
      <c r="A51" s="90" t="s">
        <v>340</v>
      </c>
      <c r="B51" s="74" t="s">
        <v>338</v>
      </c>
      <c r="C51" s="75">
        <v>0.1</v>
      </c>
      <c r="D51" s="71">
        <f>0.1*SUM(D32:D50)</f>
        <v>17261.600200000004</v>
      </c>
      <c r="E51" s="6">
        <f>D18*0.1</f>
        <v>29111.027000000002</v>
      </c>
      <c r="F51" s="6"/>
      <c r="G51" s="6"/>
    </row>
    <row r="52" spans="1:7" ht="27" customHeight="1" x14ac:dyDescent="0.25">
      <c r="A52" s="90" t="s">
        <v>343</v>
      </c>
      <c r="B52" s="76" t="s">
        <v>349</v>
      </c>
      <c r="C52" s="77"/>
      <c r="D52" s="78">
        <f>SUM(D32:D51)</f>
        <v>189877.60220000005</v>
      </c>
      <c r="E52" s="6"/>
      <c r="F52" s="6"/>
      <c r="G52" s="6"/>
    </row>
    <row r="53" spans="1:7" ht="36.75" customHeight="1" x14ac:dyDescent="0.25">
      <c r="A53" s="90" t="s">
        <v>344</v>
      </c>
      <c r="B53" s="76" t="s">
        <v>352</v>
      </c>
      <c r="C53" s="77"/>
      <c r="D53" s="78">
        <f>D25-D52+D31</f>
        <v>-262751.34739999997</v>
      </c>
      <c r="E53" s="6"/>
      <c r="F53" s="6"/>
      <c r="G53" s="6"/>
    </row>
    <row r="54" spans="1:7" ht="33.75" customHeight="1" x14ac:dyDescent="0.25">
      <c r="A54" s="108" t="s">
        <v>190</v>
      </c>
      <c r="B54" s="109"/>
      <c r="C54" s="109"/>
      <c r="D54" s="110"/>
    </row>
    <row r="55" spans="1:7" x14ac:dyDescent="0.25">
      <c r="A55" s="88">
        <v>21</v>
      </c>
      <c r="B55" s="79" t="s">
        <v>191</v>
      </c>
      <c r="C55" s="23" t="s">
        <v>6</v>
      </c>
      <c r="D55" s="64">
        <v>0</v>
      </c>
    </row>
    <row r="56" spans="1:7" x14ac:dyDescent="0.25">
      <c r="A56" s="88">
        <v>22</v>
      </c>
      <c r="B56" s="79" t="s">
        <v>192</v>
      </c>
      <c r="C56" s="23" t="s">
        <v>6</v>
      </c>
      <c r="D56" s="64">
        <v>0</v>
      </c>
    </row>
    <row r="57" spans="1:7" ht="31.5" x14ac:dyDescent="0.25">
      <c r="A57" s="88">
        <v>23</v>
      </c>
      <c r="B57" s="79" t="s">
        <v>193</v>
      </c>
      <c r="C57" s="23" t="s">
        <v>6</v>
      </c>
      <c r="D57" s="64">
        <v>0</v>
      </c>
    </row>
    <row r="58" spans="1:7" x14ac:dyDescent="0.25">
      <c r="A58" s="88">
        <v>24</v>
      </c>
      <c r="B58" s="79" t="s">
        <v>194</v>
      </c>
      <c r="C58" s="23" t="s">
        <v>13</v>
      </c>
      <c r="D58" s="64">
        <v>0</v>
      </c>
    </row>
    <row r="59" spans="1:7" ht="33.75" customHeight="1" x14ac:dyDescent="0.25">
      <c r="A59" s="108" t="s">
        <v>119</v>
      </c>
      <c r="B59" s="109"/>
      <c r="C59" s="109"/>
      <c r="D59" s="110"/>
    </row>
    <row r="60" spans="1:7" ht="31.5" x14ac:dyDescent="0.25">
      <c r="A60" s="88">
        <v>25</v>
      </c>
      <c r="B60" s="80" t="s">
        <v>120</v>
      </c>
      <c r="C60" s="23" t="s">
        <v>13</v>
      </c>
      <c r="D60" s="66"/>
    </row>
    <row r="61" spans="1:7" x14ac:dyDescent="0.25">
      <c r="A61" s="88">
        <v>26</v>
      </c>
      <c r="B61" s="79" t="s">
        <v>125</v>
      </c>
      <c r="C61" s="23" t="s">
        <v>13</v>
      </c>
      <c r="D61" s="66">
        <v>0</v>
      </c>
    </row>
    <row r="62" spans="1:7" x14ac:dyDescent="0.25">
      <c r="A62" s="88">
        <v>27</v>
      </c>
      <c r="B62" s="79" t="s">
        <v>126</v>
      </c>
      <c r="C62" s="23" t="s">
        <v>13</v>
      </c>
      <c r="D62" s="66">
        <v>0</v>
      </c>
    </row>
    <row r="63" spans="1:7" ht="31.5" x14ac:dyDescent="0.25">
      <c r="A63" s="88">
        <v>28</v>
      </c>
      <c r="B63" s="80" t="s">
        <v>121</v>
      </c>
      <c r="C63" s="23" t="s">
        <v>13</v>
      </c>
      <c r="D63" s="66"/>
    </row>
    <row r="64" spans="1:7" x14ac:dyDescent="0.25">
      <c r="A64" s="88">
        <v>29</v>
      </c>
      <c r="B64" s="79" t="s">
        <v>125</v>
      </c>
      <c r="C64" s="23" t="s">
        <v>13</v>
      </c>
      <c r="D64" s="66">
        <v>0</v>
      </c>
    </row>
    <row r="65" spans="1:7" x14ac:dyDescent="0.25">
      <c r="A65" s="88">
        <v>30</v>
      </c>
      <c r="B65" s="79" t="s">
        <v>126</v>
      </c>
      <c r="C65" s="23" t="s">
        <v>13</v>
      </c>
      <c r="D65" s="66">
        <v>469939.14</v>
      </c>
    </row>
    <row r="66" spans="1:7" ht="42.75" customHeight="1" x14ac:dyDescent="0.25">
      <c r="A66" s="108" t="s">
        <v>195</v>
      </c>
      <c r="B66" s="109"/>
      <c r="C66" s="109"/>
      <c r="D66" s="110"/>
    </row>
    <row r="67" spans="1:7" ht="47.25" x14ac:dyDescent="0.25">
      <c r="A67" s="115">
        <v>31</v>
      </c>
      <c r="B67" s="80" t="s">
        <v>91</v>
      </c>
      <c r="C67" s="23" t="s">
        <v>5</v>
      </c>
      <c r="D67" s="64" t="s">
        <v>261</v>
      </c>
      <c r="E67" s="8" t="s">
        <v>251</v>
      </c>
      <c r="F67" s="8" t="s">
        <v>256</v>
      </c>
      <c r="G67" s="8" t="s">
        <v>259</v>
      </c>
    </row>
    <row r="68" spans="1:7" x14ac:dyDescent="0.25">
      <c r="A68" s="116"/>
      <c r="B68" s="80" t="s">
        <v>59</v>
      </c>
      <c r="C68" s="23" t="s">
        <v>5</v>
      </c>
      <c r="D68" s="64" t="s">
        <v>246</v>
      </c>
      <c r="E68" s="8" t="s">
        <v>246</v>
      </c>
      <c r="F68" s="8" t="s">
        <v>246</v>
      </c>
      <c r="G68" s="8" t="s">
        <v>260</v>
      </c>
    </row>
    <row r="69" spans="1:7" x14ac:dyDescent="0.25">
      <c r="A69" s="116"/>
      <c r="B69" s="80" t="s">
        <v>122</v>
      </c>
      <c r="C69" s="23" t="s">
        <v>98</v>
      </c>
      <c r="D69" s="64">
        <f>E69+F69</f>
        <v>2735.06</v>
      </c>
      <c r="E69" s="8">
        <v>2508.9699999999998</v>
      </c>
      <c r="F69" s="8">
        <v>226.09</v>
      </c>
      <c r="G69" s="8">
        <v>61.5</v>
      </c>
    </row>
    <row r="70" spans="1:7" x14ac:dyDescent="0.25">
      <c r="A70" s="116"/>
      <c r="B70" s="80" t="s">
        <v>196</v>
      </c>
      <c r="C70" s="23" t="s">
        <v>13</v>
      </c>
      <c r="D70" s="81">
        <v>32450.54</v>
      </c>
      <c r="E70" s="8">
        <v>30295.93</v>
      </c>
      <c r="F70" s="56">
        <f>27639.77+94526.95</f>
        <v>122166.72</v>
      </c>
      <c r="G70" s="56">
        <v>493279.48</v>
      </c>
    </row>
    <row r="71" spans="1:7" x14ac:dyDescent="0.25">
      <c r="A71" s="116"/>
      <c r="B71" s="79" t="s">
        <v>197</v>
      </c>
      <c r="C71" s="23" t="s">
        <v>13</v>
      </c>
      <c r="D71" s="82">
        <v>25101.35</v>
      </c>
      <c r="E71" s="57">
        <v>23434.69</v>
      </c>
      <c r="F71" s="57">
        <f>20774.49+72215.02</f>
        <v>92989.510000000009</v>
      </c>
      <c r="G71" s="57">
        <v>419273.32</v>
      </c>
    </row>
    <row r="72" spans="1:7" x14ac:dyDescent="0.25">
      <c r="A72" s="116"/>
      <c r="B72" s="79" t="s">
        <v>198</v>
      </c>
      <c r="C72" s="23" t="s">
        <v>13</v>
      </c>
      <c r="D72" s="82">
        <f>D70-D71</f>
        <v>7349.1900000000023</v>
      </c>
      <c r="E72" s="57">
        <f>E70-E71</f>
        <v>6861.2400000000016</v>
      </c>
      <c r="F72" s="57">
        <f t="shared" ref="F72" si="0">F70-F71</f>
        <v>29177.209999999992</v>
      </c>
      <c r="G72" s="57">
        <f>G70-G71</f>
        <v>74006.159999999974</v>
      </c>
    </row>
    <row r="73" spans="1:7" ht="48" customHeight="1" x14ac:dyDescent="0.25">
      <c r="A73" s="116"/>
      <c r="B73" s="79" t="s">
        <v>201</v>
      </c>
      <c r="C73" s="23" t="s">
        <v>13</v>
      </c>
      <c r="D73" s="111" t="s">
        <v>345</v>
      </c>
      <c r="E73" s="112"/>
      <c r="F73" s="112"/>
      <c r="G73" s="113"/>
    </row>
    <row r="74" spans="1:7" ht="43.5" customHeight="1" x14ac:dyDescent="0.25">
      <c r="A74" s="116"/>
      <c r="B74" s="79" t="s">
        <v>200</v>
      </c>
      <c r="C74" s="23" t="s">
        <v>13</v>
      </c>
      <c r="D74" s="111" t="s">
        <v>345</v>
      </c>
      <c r="E74" s="112"/>
      <c r="F74" s="112"/>
      <c r="G74" s="113"/>
    </row>
    <row r="75" spans="1:7" ht="44.25" customHeight="1" x14ac:dyDescent="0.25">
      <c r="A75" s="116"/>
      <c r="B75" s="79" t="s">
        <v>199</v>
      </c>
      <c r="C75" s="23" t="s">
        <v>13</v>
      </c>
      <c r="D75" s="111" t="s">
        <v>345</v>
      </c>
      <c r="E75" s="112"/>
      <c r="F75" s="112"/>
      <c r="G75" s="113"/>
    </row>
    <row r="76" spans="1:7" ht="47.25" x14ac:dyDescent="0.25">
      <c r="A76" s="117"/>
      <c r="B76" s="80" t="s">
        <v>202</v>
      </c>
      <c r="C76" s="23" t="s">
        <v>13</v>
      </c>
      <c r="D76" s="81">
        <v>0</v>
      </c>
      <c r="E76" s="8">
        <v>0</v>
      </c>
      <c r="F76" s="8">
        <v>0</v>
      </c>
      <c r="G76" s="8">
        <v>0</v>
      </c>
    </row>
    <row r="77" spans="1:7" ht="15.75" customHeight="1" x14ac:dyDescent="0.25">
      <c r="A77" s="108" t="s">
        <v>203</v>
      </c>
      <c r="B77" s="109"/>
      <c r="C77" s="109"/>
      <c r="D77" s="110"/>
    </row>
    <row r="78" spans="1:7" x14ac:dyDescent="0.25">
      <c r="A78" s="88">
        <v>32</v>
      </c>
      <c r="B78" s="79" t="s">
        <v>191</v>
      </c>
      <c r="C78" s="23" t="s">
        <v>6</v>
      </c>
      <c r="D78" s="82">
        <v>0</v>
      </c>
    </row>
    <row r="79" spans="1:7" x14ac:dyDescent="0.25">
      <c r="A79" s="88">
        <v>33</v>
      </c>
      <c r="B79" s="79" t="s">
        <v>192</v>
      </c>
      <c r="C79" s="23" t="s">
        <v>6</v>
      </c>
      <c r="D79" s="64">
        <v>0</v>
      </c>
    </row>
    <row r="80" spans="1:7" ht="31.5" x14ac:dyDescent="0.25">
      <c r="A80" s="88">
        <v>34</v>
      </c>
      <c r="B80" s="79" t="s">
        <v>193</v>
      </c>
      <c r="C80" s="23" t="s">
        <v>6</v>
      </c>
      <c r="D80" s="22">
        <v>0</v>
      </c>
    </row>
    <row r="81" spans="1:4" x14ac:dyDescent="0.25">
      <c r="A81" s="88">
        <v>35</v>
      </c>
      <c r="B81" s="79" t="s">
        <v>194</v>
      </c>
      <c r="C81" s="23" t="s">
        <v>13</v>
      </c>
      <c r="D81" s="64">
        <v>0</v>
      </c>
    </row>
    <row r="82" spans="1:4" ht="15.75" customHeight="1" x14ac:dyDescent="0.25">
      <c r="A82" s="108" t="s">
        <v>204</v>
      </c>
      <c r="B82" s="109"/>
      <c r="C82" s="109"/>
      <c r="D82" s="110"/>
    </row>
    <row r="83" spans="1:4" ht="31.5" x14ac:dyDescent="0.25">
      <c r="A83" s="88">
        <v>36</v>
      </c>
      <c r="B83" s="79" t="s">
        <v>205</v>
      </c>
      <c r="C83" s="23" t="s">
        <v>6</v>
      </c>
      <c r="D83" s="64">
        <v>0</v>
      </c>
    </row>
    <row r="84" spans="1:4" x14ac:dyDescent="0.25">
      <c r="A84" s="88">
        <v>37</v>
      </c>
      <c r="B84" s="79" t="s">
        <v>206</v>
      </c>
      <c r="C84" s="23" t="s">
        <v>6</v>
      </c>
      <c r="D84" s="64">
        <v>0</v>
      </c>
    </row>
    <row r="85" spans="1:4" ht="31.5" x14ac:dyDescent="0.25">
      <c r="A85" s="88">
        <v>38</v>
      </c>
      <c r="B85" s="79" t="s">
        <v>207</v>
      </c>
      <c r="C85" s="23" t="s">
        <v>13</v>
      </c>
      <c r="D85" s="22">
        <v>0</v>
      </c>
    </row>
    <row r="86" spans="1:4" x14ac:dyDescent="0.25">
      <c r="B86" s="1"/>
    </row>
    <row r="87" spans="1:4" x14ac:dyDescent="0.25">
      <c r="B87" s="1" t="s">
        <v>341</v>
      </c>
      <c r="D87" s="1" t="s">
        <v>342</v>
      </c>
    </row>
  </sheetData>
  <mergeCells count="13">
    <mergeCell ref="C1:D3"/>
    <mergeCell ref="A4:D4"/>
    <mergeCell ref="A82:D82"/>
    <mergeCell ref="D75:G75"/>
    <mergeCell ref="D73:G73"/>
    <mergeCell ref="D74:G74"/>
    <mergeCell ref="A10:D10"/>
    <mergeCell ref="A29:D29"/>
    <mergeCell ref="A54:D54"/>
    <mergeCell ref="A59:D59"/>
    <mergeCell ref="A66:D66"/>
    <mergeCell ref="A67:A76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2019-04-16T03:09:25Z</dcterms:modified>
</cp:coreProperties>
</file>