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62913"/>
</workbook>
</file>

<file path=xl/calcChain.xml><?xml version="1.0" encoding="utf-8"?>
<calcChain xmlns="http://schemas.openxmlformats.org/spreadsheetml/2006/main">
  <c r="D57" i="12" l="1"/>
  <c r="D56" i="12"/>
  <c r="D53" i="12" l="1"/>
  <c r="D45" i="12"/>
  <c r="D28" i="12"/>
  <c r="D20" i="12"/>
  <c r="D19" i="12"/>
  <c r="D16" i="12"/>
  <c r="D15" i="12"/>
  <c r="D13" i="12"/>
  <c r="E76" i="12" l="1"/>
  <c r="D75" i="12" l="1"/>
  <c r="D74" i="12"/>
  <c r="F75" i="12"/>
  <c r="F74" i="12"/>
  <c r="G76" i="12" l="1"/>
  <c r="F76" i="12"/>
  <c r="D73" i="12"/>
  <c r="D35" i="12"/>
  <c r="D34" i="12"/>
  <c r="D33" i="12"/>
  <c r="D18" i="12"/>
  <c r="D25" i="12" s="1"/>
  <c r="D14" i="12"/>
  <c r="D48" i="12" l="1"/>
  <c r="D49" i="12" s="1"/>
  <c r="D50" i="12" s="1"/>
  <c r="D76" i="12"/>
  <c r="D30" i="5" l="1"/>
  <c r="D28" i="5"/>
</calcChain>
</file>

<file path=xl/sharedStrings.xml><?xml version="1.0" encoding="utf-8"?>
<sst xmlns="http://schemas.openxmlformats.org/spreadsheetml/2006/main" count="958" uniqueCount="369">
  <si>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</si>
  <si>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</si>
  <si>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</si>
  <si>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</si>
  <si>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</si>
  <si>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</si>
  <si>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</si>
  <si>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</si>
  <si>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</si>
  <si>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</si>
  <si>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</si>
  <si>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</si>
  <si>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</si>
  <si>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</si>
  <si>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</si>
  <si>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</si>
  <si>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</si>
  <si>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</si>
  <si>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</si>
  <si>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</si>
  <si>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</si>
  <si>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</si>
  <si>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</si>
  <si>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</si>
  <si>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</si>
  <si>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</si>
  <si>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</si>
  <si>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</si>
  <si>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</si>
  <si>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</si>
  <si>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</si>
  <si>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</si>
  <si>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</si>
  <si>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</si>
  <si>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</si>
  <si>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</si>
  <si>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</si>
  <si>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</si>
  <si>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</si>
  <si>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</si>
  <si>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</si>
  <si>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</si>
  <si>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</si>
  <si>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</si>
  <si>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</si>
  <si>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</si>
  <si>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</si>
  <si>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</si>
  <si>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</si>
  <si>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</si>
  <si>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</si>
  <si>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</si>
  <si>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</si>
  <si>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</si>
  <si>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</si>
  <si>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</si>
  <si>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</si>
  <si>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</si>
  <si>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</si>
  <si>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</si>
  <si>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</si>
  <si>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</si>
  <si>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</si>
  <si>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</si>
  <si>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</si>
  <si>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</si>
  <si>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</si>
  <si>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</si>
  <si>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</si>
  <si>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</si>
  <si>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</si>
  <si>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</si>
  <si>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</si>
  <si>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</si>
  <si>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</si>
  <si>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</si>
  <si>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</si>
  <si>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</si>
  <si>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</si>
  <si>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</si>
  <si>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</si>
  <si>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</si>
  <si>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</si>
  <si>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</si>
  <si>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</si>
  <si>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</si>
  <si>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</si>
  <si>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</si>
  <si>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</si>
  <si>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</si>
  <si>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</si>
  <si>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</si>
  <si>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</si>
  <si>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</si>
  <si>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</si>
  <si>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</si>
  <si>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</si>
  <si>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</si>
  <si>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</si>
  <si>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</si>
  <si>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</si>
  <si>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</si>
  <si>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</si>
  <si>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</si>
  <si>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</si>
  <si>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</si>
  <si>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</si>
  <si>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</si>
  <si>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</si>
  <si>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</si>
  <si>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</si>
  <si>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</si>
  <si>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</si>
  <si>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</si>
  <si>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</si>
  <si>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</si>
  <si>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</si>
  <si>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</si>
  <si>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</si>
  <si>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</si>
  <si>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</si>
  <si>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</si>
  <si>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</si>
  <si>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</si>
  <si>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</si>
  <si>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</si>
  <si>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</si>
  <si>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</si>
  <si>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</si>
  <si>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</si>
  <si>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</si>
  <si>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</si>
  <si>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</si>
  <si>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</si>
  <si>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</si>
  <si>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</si>
  <si>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</si>
  <si>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</si>
  <si>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</si>
  <si>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</si>
  <si>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</si>
  <si>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</si>
  <si>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</si>
  <si>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</si>
  <si>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</si>
  <si>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</si>
  <si>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</si>
  <si>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</si>
  <si>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</si>
  <si>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</si>
  <si>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</si>
  <si>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</si>
  <si>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</si>
  <si>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</si>
  <si>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</si>
  <si>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</si>
  <si>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</si>
  <si>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</si>
  <si>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</si>
  <si>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</si>
  <si>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</si>
  <si>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</si>
  <si>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</si>
  <si>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</si>
  <si>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</si>
  <si>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</si>
  <si>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</si>
  <si>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</si>
  <si>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</si>
  <si>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</si>
  <si>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</si>
  <si>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</si>
  <si>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</si>
  <si>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</si>
  <si>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</si>
  <si>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</si>
  <si>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</si>
  <si>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</si>
  <si>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</si>
  <si>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</si>
  <si>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</si>
  <si>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</si>
  <si>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</si>
  <si>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</si>
  <si>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</si>
  <si>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</si>
  <si>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</si>
  <si>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</si>
  <si>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</si>
  <si>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</si>
  <si>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</si>
  <si>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</si>
  <si>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</si>
  <si>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</si>
  <si>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</si>
  <si>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</si>
  <si>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</si>
  <si>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</si>
  <si>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</si>
  <si>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</si>
  <si>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</si>
  <si>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</si>
  <si>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</si>
  <si>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</si>
  <si>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</si>
  <si>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</si>
  <si>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</si>
  <si>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</si>
  <si>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</si>
  <si>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</si>
  <si>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</si>
  <si>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</si>
  <si>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</si>
  <si>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</si>
  <si>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</si>
  <si>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</si>
  <si>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</si>
  <si>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</si>
  <si>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</si>
  <si>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</si>
  <si>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</si>
  <si>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</si>
  <si>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</si>
  <si>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</si>
  <si>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</si>
  <si>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</si>
  <si>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</si>
  <si>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</si>
  <si>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</si>
  <si>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</si>
  <si>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</si>
  <si>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</si>
  <si>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</si>
  <si>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</si>
  <si>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</si>
  <si>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</si>
  <si>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</si>
  <si>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</si>
  <si>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</si>
  <si>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</si>
  <si>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</si>
  <si>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</si>
  <si>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</si>
  <si>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</si>
  <si>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</si>
  <si>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</si>
  <si>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</si>
  <si>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</si>
  <si>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</si>
  <si>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</si>
  <si>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</si>
  <si>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</si>
  <si>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</si>
  <si>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</si>
  <si>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</si>
  <si>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</si>
  <si>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</si>
  <si>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</si>
  <si>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</si>
  <si>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</si>
  <si>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</si>
  <si>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</si>
  <si>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</si>
  <si>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</si>
  <si>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</si>
  <si>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</si>
  <si>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</si>
  <si>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</si>
  <si>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</si>
  <si>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</si>
  <si>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</si>
  <si>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</si>
  <si>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</si>
  <si>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</si>
  <si>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</si>
  <si>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</si>
  <si>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</si>
  <si>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</si>
  <si>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</si>
  <si>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</si>
  <si>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</si>
  <si>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</si>
  <si>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</si>
  <si>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</si>
  <si>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</si>
  <si>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</si>
  <si>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</si>
  <si>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</si>
  <si>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</si>
  <si>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</si>
  <si>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</si>
  <si>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</si>
  <si>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</si>
  <si>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</si>
  <si>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</si>
  <si>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</si>
  <si>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</si>
  <si>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</si>
  <si>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</si>
  <si>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</si>
  <si>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</si>
  <si>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</si>
  <si>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</si>
  <si>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</si>
  <si>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</si>
  <si>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</si>
  <si>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</si>
  <si>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</si>
  <si>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</si>
  <si>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</si>
  <si>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</si>
  <si>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</si>
  <si>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</si>
  <si>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</si>
  <si>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</si>
  <si>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</si>
  <si>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</si>
  <si>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</si>
  <si>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</si>
  <si>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</si>
  <si>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</si>
  <si>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</si>
  <si>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</si>
  <si>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</si>
  <si>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</si>
  <si>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</si>
  <si>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</si>
  <si>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</si>
  <si>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</si>
  <si>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</si>
  <si>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</si>
  <si>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</si>
  <si>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</si>
  <si>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</si>
  <si>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</si>
  <si>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</si>
  <si>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</si>
  <si>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</si>
  <si>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</si>
  <si>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20.21</t>
  </si>
  <si>
    <t xml:space="preserve"> 20.22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</si>
  <si>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</si>
  <si>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</si>
  <si>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</si>
  <si>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20.15</t>
  </si>
  <si>
    <t xml:space="preserve"> 20.16</t>
  </si>
  <si>
    <t>Форма 2.8. Отчет об исполнении ООО "УК "Прибайкальская" договора управления смет доходов и расходов МКД м-на Университетский, 44 за период с 01.01.2018 г. по 31.12.2018 г.</t>
  </si>
  <si>
    <t>Остаток средст за 2017 г.("-" перерасход)</t>
  </si>
  <si>
    <t>Уборка балконных  (с 5 этажа) козырьков 2 шт.</t>
  </si>
  <si>
    <t>495 руб. 1 шт.</t>
  </si>
  <si>
    <t xml:space="preserve">Очистка придомовой территории (стоянки) от 
слежавшегося снега с вывозом </t>
  </si>
  <si>
    <t xml:space="preserve">Замена 2-х кранов диам. 20 системы ГВС </t>
  </si>
  <si>
    <t>1шт. 420 руб.</t>
  </si>
  <si>
    <t xml:space="preserve">Подготовка и сдача теплового пункта к отопительному периоду:                                                  Кран шаровой Ø50мм 2шт
Кран шаровой Ø15мм 4шт
Манометры 5шт.
Термометры 2шт.
Теплоизоляция трубопроводов
</t>
  </si>
  <si>
    <t xml:space="preserve">Ремонт межпанельных швов
м-н Университетский, 44
кв 15-2 п.м
кв 19- 10 п.м
кв 28- 4.м
</t>
  </si>
  <si>
    <t>385 руб. п. м.</t>
  </si>
  <si>
    <t>Ремонт металлической двери из чердачного помещения на кровлю</t>
  </si>
  <si>
    <t>Окраска арок</t>
  </si>
  <si>
    <t>Содержание</t>
  </si>
  <si>
    <t>Сумма расходов постатье Содержание за 2018 г.</t>
  </si>
  <si>
    <t xml:space="preserve">Остаток средств (- перерасход) по статье Содержание 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</si>
  <si>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</si>
  <si>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</si>
  <si>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</si>
  <si>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</si>
  <si>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</si>
  <si>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>Сумма расходов по статье текущий ремонт за 2018 г.</t>
  </si>
  <si>
    <t>Остаток средств на конец периода  по статье текущий ремонтсодержание с учетом остатков 2017 г.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</si>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</sst>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5">
          <cell r="B15">
            <v>71158.77</v>
          </cell>
        </row>
        <row r="16">
          <cell r="C16">
            <v>144530.4</v>
          </cell>
          <cell r="D16">
            <v>141628.54999999999</v>
          </cell>
          <cell r="E16">
            <v>129787.75</v>
          </cell>
          <cell r="F16">
            <v>47139.57</v>
          </cell>
          <cell r="G16">
            <v>49689</v>
          </cell>
          <cell r="H16">
            <v>49129.78</v>
          </cell>
          <cell r="I16">
            <v>47698.79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0" t="s">
        <v>132</v>
      </c>
      <c r="B1" s="90"/>
      <c r="C1" s="90"/>
      <c r="D1" s="90"/>
    </row>
    <row r="2" spans="1:4" s="14" customFormat="1" x14ac:dyDescent="0.25"/>
    <row r="3" spans="1:4" s="14" customFormat="1" x14ac:dyDescent="0.25">
      <c r="A3" s="91" t="s">
        <v>14</v>
      </c>
      <c r="B3" s="91"/>
      <c r="C3" s="91"/>
      <c r="D3" s="9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89" t="s">
        <v>15</v>
      </c>
      <c r="B7" s="89"/>
      <c r="C7" s="89"/>
      <c r="D7" s="8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9" t="s">
        <v>39</v>
      </c>
      <c r="B10" s="89"/>
      <c r="C10" s="89"/>
      <c r="D10" s="8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9" t="s">
        <v>19</v>
      </c>
      <c r="B12" s="89"/>
      <c r="C12" s="89"/>
      <c r="D12" s="89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89"/>
      <c r="C37" s="89"/>
      <c r="D37" s="8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2" t="s">
        <v>83</v>
      </c>
      <c r="B1" s="92"/>
      <c r="C1" s="92"/>
      <c r="D1" s="9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89" t="s">
        <v>41</v>
      </c>
      <c r="B5" s="89"/>
      <c r="C5" s="89"/>
      <c r="D5" s="8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9" t="s">
        <v>173</v>
      </c>
      <c r="B7" s="89"/>
      <c r="C7" s="89"/>
      <c r="D7" s="8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9" t="s">
        <v>84</v>
      </c>
      <c r="B10" s="89"/>
      <c r="C10" s="89"/>
      <c r="D10" s="8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3" t="s">
        <v>44</v>
      </c>
      <c r="B12" s="93"/>
      <c r="C12" s="93"/>
      <c r="D12" s="9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3" t="s">
        <v>47</v>
      </c>
      <c r="B15" s="93"/>
      <c r="C15" s="93"/>
      <c r="D15" s="9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9" t="s">
        <v>49</v>
      </c>
      <c r="B17" s="89"/>
      <c r="C17" s="89"/>
      <c r="D17" s="8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9" t="s">
        <v>85</v>
      </c>
      <c r="B20" s="89"/>
      <c r="C20" s="89"/>
      <c r="D20" s="89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4" t="s">
        <v>55</v>
      </c>
      <c r="B24" s="94"/>
      <c r="C24" s="94"/>
      <c r="D24" s="94"/>
    </row>
    <row r="25" spans="1:4" s="6" customFormat="1" ht="20.100000000000001" customHeight="1" x14ac:dyDescent="0.25">
      <c r="A25" s="95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96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96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96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96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7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5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96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96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96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96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7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5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96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96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96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96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7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3" t="s">
        <v>62</v>
      </c>
      <c r="B43" s="93"/>
      <c r="C43" s="93"/>
      <c r="D43" s="93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3" t="s">
        <v>65</v>
      </c>
      <c r="B46" s="93"/>
      <c r="C46" s="93"/>
      <c r="D46" s="93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3" t="s">
        <v>67</v>
      </c>
      <c r="B48" s="93"/>
      <c r="C48" s="93"/>
      <c r="D48" s="93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3" t="s">
        <v>69</v>
      </c>
      <c r="B50" s="93"/>
      <c r="C50" s="93"/>
      <c r="D50" s="93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89" t="s">
        <v>71</v>
      </c>
      <c r="B52" s="89"/>
      <c r="C52" s="89"/>
      <c r="D52" s="89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3" t="s">
        <v>74</v>
      </c>
      <c r="B55" s="93"/>
      <c r="C55" s="93"/>
      <c r="D55" s="93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3" t="s">
        <v>76</v>
      </c>
      <c r="B57" s="93"/>
      <c r="C57" s="93"/>
      <c r="D57" s="93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93" t="s">
        <v>78</v>
      </c>
      <c r="B59" s="93"/>
      <c r="C59" s="93"/>
      <c r="D59" s="93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3" t="s">
        <v>80</v>
      </c>
      <c r="B61" s="93"/>
      <c r="C61" s="93"/>
      <c r="D61" s="93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89" t="s">
        <v>86</v>
      </c>
      <c r="B63" s="89"/>
      <c r="C63" s="89"/>
      <c r="D63" s="89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0" t="s">
        <v>90</v>
      </c>
      <c r="B1" s="90"/>
      <c r="C1" s="90"/>
      <c r="D1" s="9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5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96"/>
      <c r="B8" s="3" t="s">
        <v>175</v>
      </c>
      <c r="C8" s="5" t="s">
        <v>5</v>
      </c>
      <c r="D8" s="28"/>
    </row>
    <row r="9" spans="1:4" s="6" customFormat="1" ht="34.5" customHeight="1" x14ac:dyDescent="0.25">
      <c r="A9" s="9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6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97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95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96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96"/>
      <c r="B14" s="7" t="s">
        <v>88</v>
      </c>
      <c r="C14" s="5" t="s">
        <v>13</v>
      </c>
      <c r="D14" s="53" t="s">
        <v>277</v>
      </c>
    </row>
    <row r="15" spans="1:4" ht="31.5" x14ac:dyDescent="0.25">
      <c r="A15" s="96"/>
      <c r="B15" s="3" t="s">
        <v>175</v>
      </c>
      <c r="C15" s="5" t="s">
        <v>5</v>
      </c>
      <c r="D15" s="28"/>
    </row>
    <row r="16" spans="1:4" ht="31.5" x14ac:dyDescent="0.25">
      <c r="A16" s="96"/>
      <c r="B16" s="3" t="s">
        <v>176</v>
      </c>
      <c r="C16" s="5" t="s">
        <v>5</v>
      </c>
      <c r="D16" s="28" t="s">
        <v>17</v>
      </c>
    </row>
    <row r="17" spans="1:4" x14ac:dyDescent="0.25">
      <c r="A17" s="96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97"/>
      <c r="B18" s="51" t="s">
        <v>89</v>
      </c>
      <c r="C18" s="30" t="s">
        <v>5</v>
      </c>
      <c r="D18" s="31" t="s">
        <v>268</v>
      </c>
    </row>
    <row r="19" spans="1:4" x14ac:dyDescent="0.25">
      <c r="A19" s="95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96"/>
      <c r="B20" s="7" t="s">
        <v>59</v>
      </c>
      <c r="C20" s="5" t="s">
        <v>5</v>
      </c>
      <c r="D20" s="28" t="s">
        <v>243</v>
      </c>
    </row>
    <row r="21" spans="1:4" ht="30" x14ac:dyDescent="0.25">
      <c r="A21" s="96"/>
      <c r="B21" s="7" t="s">
        <v>88</v>
      </c>
      <c r="C21" s="5" t="s">
        <v>13</v>
      </c>
      <c r="D21" s="53" t="s">
        <v>277</v>
      </c>
    </row>
    <row r="22" spans="1:4" ht="31.5" x14ac:dyDescent="0.25">
      <c r="A22" s="96"/>
      <c r="B22" s="3" t="s">
        <v>175</v>
      </c>
      <c r="C22" s="5" t="s">
        <v>5</v>
      </c>
      <c r="D22" s="28"/>
    </row>
    <row r="23" spans="1:4" ht="31.5" x14ac:dyDescent="0.25">
      <c r="A23" s="96"/>
      <c r="B23" s="3" t="s">
        <v>176</v>
      </c>
      <c r="C23" s="5" t="s">
        <v>5</v>
      </c>
      <c r="D23" s="28" t="s">
        <v>17</v>
      </c>
    </row>
    <row r="24" spans="1:4" x14ac:dyDescent="0.25">
      <c r="A24" s="96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97"/>
      <c r="B25" s="51" t="s">
        <v>89</v>
      </c>
      <c r="C25" s="30" t="s">
        <v>5</v>
      </c>
      <c r="D25" s="31" t="s">
        <v>268</v>
      </c>
    </row>
    <row r="26" spans="1:4" ht="31.5" x14ac:dyDescent="0.25">
      <c r="A26" s="95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96"/>
      <c r="B27" s="7" t="s">
        <v>59</v>
      </c>
      <c r="C27" s="5" t="s">
        <v>5</v>
      </c>
      <c r="D27" s="28" t="s">
        <v>243</v>
      </c>
    </row>
    <row r="28" spans="1:4" ht="30" x14ac:dyDescent="0.25">
      <c r="A28" s="96"/>
      <c r="B28" s="7" t="s">
        <v>88</v>
      </c>
      <c r="C28" s="5" t="s">
        <v>13</v>
      </c>
      <c r="D28" s="53" t="s">
        <v>277</v>
      </c>
    </row>
    <row r="29" spans="1:4" ht="31.5" x14ac:dyDescent="0.25">
      <c r="A29" s="96"/>
      <c r="B29" s="3" t="s">
        <v>175</v>
      </c>
      <c r="C29" s="5" t="s">
        <v>5</v>
      </c>
      <c r="D29" s="28"/>
    </row>
    <row r="30" spans="1:4" ht="31.5" x14ac:dyDescent="0.25">
      <c r="A30" s="96"/>
      <c r="B30" s="3" t="s">
        <v>176</v>
      </c>
      <c r="C30" s="5" t="s">
        <v>5</v>
      </c>
      <c r="D30" s="28" t="s">
        <v>17</v>
      </c>
    </row>
    <row r="31" spans="1:4" x14ac:dyDescent="0.25">
      <c r="A31" s="96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97"/>
      <c r="B32" s="51" t="s">
        <v>89</v>
      </c>
      <c r="C32" s="30" t="s">
        <v>5</v>
      </c>
      <c r="D32" s="31" t="s">
        <v>268</v>
      </c>
    </row>
    <row r="33" spans="1:4" ht="31.5" x14ac:dyDescent="0.25">
      <c r="A33" s="95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96"/>
      <c r="B34" s="7" t="s">
        <v>59</v>
      </c>
      <c r="C34" s="5" t="s">
        <v>5</v>
      </c>
      <c r="D34" s="28"/>
    </row>
    <row r="35" spans="1:4" ht="30" x14ac:dyDescent="0.25">
      <c r="A35" s="96"/>
      <c r="B35" s="7" t="s">
        <v>88</v>
      </c>
      <c r="C35" s="5" t="s">
        <v>13</v>
      </c>
      <c r="D35" s="53" t="s">
        <v>277</v>
      </c>
    </row>
    <row r="36" spans="1:4" ht="31.5" x14ac:dyDescent="0.25">
      <c r="A36" s="96"/>
      <c r="B36" s="3" t="s">
        <v>175</v>
      </c>
      <c r="C36" s="5" t="s">
        <v>5</v>
      </c>
      <c r="D36" s="28"/>
    </row>
    <row r="37" spans="1:4" ht="31.5" x14ac:dyDescent="0.25">
      <c r="A37" s="96"/>
      <c r="B37" s="3" t="s">
        <v>176</v>
      </c>
      <c r="C37" s="5" t="s">
        <v>5</v>
      </c>
      <c r="D37" s="28" t="s">
        <v>17</v>
      </c>
    </row>
    <row r="38" spans="1:4" x14ac:dyDescent="0.25">
      <c r="A38" s="96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97"/>
      <c r="B39" s="51" t="s">
        <v>89</v>
      </c>
      <c r="C39" s="30" t="s">
        <v>5</v>
      </c>
      <c r="D39" s="31" t="s">
        <v>268</v>
      </c>
    </row>
    <row r="40" spans="1:4" ht="47.25" x14ac:dyDescent="0.25">
      <c r="A40" s="95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96"/>
      <c r="B41" s="7" t="s">
        <v>59</v>
      </c>
      <c r="C41" s="5" t="s">
        <v>5</v>
      </c>
      <c r="D41" s="28" t="s">
        <v>244</v>
      </c>
    </row>
    <row r="42" spans="1:4" ht="30" x14ac:dyDescent="0.25">
      <c r="A42" s="96"/>
      <c r="B42" s="7" t="s">
        <v>88</v>
      </c>
      <c r="C42" s="5" t="s">
        <v>13</v>
      </c>
      <c r="D42" s="53" t="s">
        <v>277</v>
      </c>
    </row>
    <row r="43" spans="1:4" ht="31.5" x14ac:dyDescent="0.25">
      <c r="A43" s="96"/>
      <c r="B43" s="3" t="s">
        <v>175</v>
      </c>
      <c r="C43" s="5" t="s">
        <v>5</v>
      </c>
      <c r="D43" s="28"/>
    </row>
    <row r="44" spans="1:4" ht="31.5" x14ac:dyDescent="0.25">
      <c r="A44" s="96"/>
      <c r="B44" s="3" t="s">
        <v>176</v>
      </c>
      <c r="C44" s="5" t="s">
        <v>5</v>
      </c>
      <c r="D44" s="28" t="s">
        <v>17</v>
      </c>
    </row>
    <row r="45" spans="1:4" x14ac:dyDescent="0.25">
      <c r="A45" s="96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97"/>
      <c r="B46" s="51" t="s">
        <v>89</v>
      </c>
      <c r="C46" s="30" t="s">
        <v>5</v>
      </c>
      <c r="D46" s="31" t="s">
        <v>268</v>
      </c>
    </row>
    <row r="47" spans="1:4" x14ac:dyDescent="0.25">
      <c r="A47" s="95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96"/>
      <c r="B48" s="7" t="s">
        <v>59</v>
      </c>
      <c r="C48" s="5" t="s">
        <v>5</v>
      </c>
      <c r="D48" s="28" t="s">
        <v>245</v>
      </c>
    </row>
    <row r="49" spans="1:4" ht="30" x14ac:dyDescent="0.25">
      <c r="A49" s="96"/>
      <c r="B49" s="7" t="s">
        <v>88</v>
      </c>
      <c r="C49" s="5" t="s">
        <v>13</v>
      </c>
      <c r="D49" s="53" t="s">
        <v>277</v>
      </c>
    </row>
    <row r="50" spans="1:4" ht="31.5" x14ac:dyDescent="0.25">
      <c r="A50" s="96"/>
      <c r="B50" s="3" t="s">
        <v>175</v>
      </c>
      <c r="C50" s="5" t="s">
        <v>5</v>
      </c>
      <c r="D50" s="28"/>
    </row>
    <row r="51" spans="1:4" ht="31.5" x14ac:dyDescent="0.25">
      <c r="A51" s="96"/>
      <c r="B51" s="3" t="s">
        <v>176</v>
      </c>
      <c r="C51" s="5" t="s">
        <v>5</v>
      </c>
      <c r="D51" s="28" t="s">
        <v>17</v>
      </c>
    </row>
    <row r="52" spans="1:4" x14ac:dyDescent="0.25">
      <c r="A52" s="96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97"/>
      <c r="B53" s="51" t="s">
        <v>89</v>
      </c>
      <c r="C53" s="30" t="s">
        <v>5</v>
      </c>
      <c r="D53" s="31" t="s">
        <v>268</v>
      </c>
    </row>
    <row r="54" spans="1:4" x14ac:dyDescent="0.25">
      <c r="A54" s="95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96"/>
      <c r="B55" s="7" t="s">
        <v>59</v>
      </c>
      <c r="C55" s="5" t="s">
        <v>5</v>
      </c>
      <c r="D55" s="28" t="s">
        <v>243</v>
      </c>
    </row>
    <row r="56" spans="1:4" ht="30" x14ac:dyDescent="0.25">
      <c r="A56" s="96"/>
      <c r="B56" s="7" t="s">
        <v>88</v>
      </c>
      <c r="C56" s="5" t="s">
        <v>13</v>
      </c>
      <c r="D56" s="53" t="s">
        <v>277</v>
      </c>
    </row>
    <row r="57" spans="1:4" ht="31.5" x14ac:dyDescent="0.25">
      <c r="A57" s="96"/>
      <c r="B57" s="3" t="s">
        <v>175</v>
      </c>
      <c r="C57" s="5" t="s">
        <v>5</v>
      </c>
      <c r="D57" s="28"/>
    </row>
    <row r="58" spans="1:4" ht="31.5" x14ac:dyDescent="0.25">
      <c r="A58" s="96"/>
      <c r="B58" s="3" t="s">
        <v>176</v>
      </c>
      <c r="C58" s="5" t="s">
        <v>5</v>
      </c>
      <c r="D58" s="28" t="s">
        <v>17</v>
      </c>
    </row>
    <row r="59" spans="1:4" x14ac:dyDescent="0.25">
      <c r="A59" s="96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97"/>
      <c r="B60" s="51" t="s">
        <v>89</v>
      </c>
      <c r="C60" s="30" t="s">
        <v>5</v>
      </c>
      <c r="D60" s="31" t="s">
        <v>268</v>
      </c>
    </row>
    <row r="61" spans="1:4" x14ac:dyDescent="0.25">
      <c r="A61" s="95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96"/>
      <c r="B62" s="7" t="s">
        <v>59</v>
      </c>
      <c r="C62" s="5" t="s">
        <v>5</v>
      </c>
      <c r="D62" s="28" t="s">
        <v>246</v>
      </c>
    </row>
    <row r="63" spans="1:4" ht="30" x14ac:dyDescent="0.25">
      <c r="A63" s="96"/>
      <c r="B63" s="7" t="s">
        <v>88</v>
      </c>
      <c r="C63" s="5" t="s">
        <v>13</v>
      </c>
      <c r="D63" s="53" t="s">
        <v>277</v>
      </c>
    </row>
    <row r="64" spans="1:4" ht="31.5" x14ac:dyDescent="0.25">
      <c r="A64" s="96"/>
      <c r="B64" s="3" t="s">
        <v>175</v>
      </c>
      <c r="C64" s="5" t="s">
        <v>5</v>
      </c>
      <c r="D64" s="28"/>
    </row>
    <row r="65" spans="1:4" ht="31.5" x14ac:dyDescent="0.25">
      <c r="A65" s="96"/>
      <c r="B65" s="3" t="s">
        <v>176</v>
      </c>
      <c r="C65" s="5" t="s">
        <v>5</v>
      </c>
      <c r="D65" s="28" t="s">
        <v>17</v>
      </c>
    </row>
    <row r="66" spans="1:4" x14ac:dyDescent="0.25">
      <c r="A66" s="96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97"/>
      <c r="B67" s="51" t="s">
        <v>89</v>
      </c>
      <c r="C67" s="30" t="s">
        <v>5</v>
      </c>
      <c r="D67" s="31" t="s">
        <v>268</v>
      </c>
    </row>
    <row r="68" spans="1:4" x14ac:dyDescent="0.25">
      <c r="A68" s="95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96"/>
      <c r="B69" s="7" t="s">
        <v>59</v>
      </c>
      <c r="C69" s="5" t="s">
        <v>5</v>
      </c>
      <c r="D69" s="28" t="s">
        <v>247</v>
      </c>
    </row>
    <row r="70" spans="1:4" ht="30" x14ac:dyDescent="0.25">
      <c r="A70" s="96"/>
      <c r="B70" s="7" t="s">
        <v>88</v>
      </c>
      <c r="C70" s="5" t="s">
        <v>13</v>
      </c>
      <c r="D70" s="53" t="s">
        <v>277</v>
      </c>
    </row>
    <row r="71" spans="1:4" ht="31.5" x14ac:dyDescent="0.25">
      <c r="A71" s="96"/>
      <c r="B71" s="3" t="s">
        <v>175</v>
      </c>
      <c r="C71" s="5" t="s">
        <v>5</v>
      </c>
      <c r="D71" s="28"/>
    </row>
    <row r="72" spans="1:4" ht="31.5" x14ac:dyDescent="0.25">
      <c r="A72" s="96"/>
      <c r="B72" s="3" t="s">
        <v>176</v>
      </c>
      <c r="C72" s="5" t="s">
        <v>5</v>
      </c>
      <c r="D72" s="28" t="s">
        <v>17</v>
      </c>
    </row>
    <row r="73" spans="1:4" x14ac:dyDescent="0.25">
      <c r="A73" s="96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97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95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96"/>
      <c r="B76" s="7" t="s">
        <v>59</v>
      </c>
      <c r="C76" s="5" t="s">
        <v>5</v>
      </c>
      <c r="D76" s="28"/>
    </row>
    <row r="77" spans="1:4" ht="30" x14ac:dyDescent="0.25">
      <c r="A77" s="96"/>
      <c r="B77" s="7" t="s">
        <v>88</v>
      </c>
      <c r="C77" s="5" t="s">
        <v>13</v>
      </c>
      <c r="D77" s="53" t="s">
        <v>277</v>
      </c>
    </row>
    <row r="78" spans="1:4" ht="31.5" x14ac:dyDescent="0.25">
      <c r="A78" s="96"/>
      <c r="B78" s="3" t="s">
        <v>175</v>
      </c>
      <c r="C78" s="5" t="s">
        <v>5</v>
      </c>
      <c r="D78" s="28"/>
    </row>
    <row r="79" spans="1:4" ht="31.5" x14ac:dyDescent="0.25">
      <c r="A79" s="96"/>
      <c r="B79" s="3" t="s">
        <v>176</v>
      </c>
      <c r="C79" s="5" t="s">
        <v>5</v>
      </c>
      <c r="D79" s="28" t="s">
        <v>17</v>
      </c>
    </row>
    <row r="80" spans="1:4" x14ac:dyDescent="0.25">
      <c r="A80" s="96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97"/>
      <c r="B81" s="51" t="s">
        <v>89</v>
      </c>
      <c r="C81" s="30" t="s">
        <v>5</v>
      </c>
      <c r="D81" s="31" t="s">
        <v>268</v>
      </c>
    </row>
    <row r="82" spans="1:4" ht="31.5" x14ac:dyDescent="0.25">
      <c r="A82" s="95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96"/>
      <c r="B83" s="7" t="s">
        <v>59</v>
      </c>
      <c r="C83" s="5" t="s">
        <v>5</v>
      </c>
      <c r="D83" s="28" t="s">
        <v>271</v>
      </c>
    </row>
    <row r="84" spans="1:4" x14ac:dyDescent="0.25">
      <c r="A84" s="96"/>
      <c r="B84" s="7" t="s">
        <v>88</v>
      </c>
      <c r="C84" s="5" t="s">
        <v>13</v>
      </c>
      <c r="D84" s="28">
        <v>600</v>
      </c>
    </row>
    <row r="85" spans="1:4" ht="31.5" x14ac:dyDescent="0.25">
      <c r="A85" s="96"/>
      <c r="B85" s="3" t="s">
        <v>175</v>
      </c>
      <c r="C85" s="5" t="s">
        <v>5</v>
      </c>
      <c r="D85" s="42">
        <v>41275</v>
      </c>
    </row>
    <row r="86" spans="1:4" ht="31.5" x14ac:dyDescent="0.25">
      <c r="A86" s="96"/>
      <c r="B86" s="3" t="s">
        <v>176</v>
      </c>
      <c r="C86" s="5" t="s">
        <v>5</v>
      </c>
      <c r="D86" s="28" t="s">
        <v>17</v>
      </c>
    </row>
    <row r="87" spans="1:4" x14ac:dyDescent="0.25">
      <c r="A87" s="96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97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0" t="s">
        <v>100</v>
      </c>
      <c r="B1" s="90"/>
      <c r="C1" s="90"/>
      <c r="D1" s="90"/>
    </row>
    <row r="2" spans="1:4" ht="26.25" x14ac:dyDescent="0.4">
      <c r="B2" s="120" t="s">
        <v>368</v>
      </c>
      <c r="C2" s="120"/>
      <c r="D2" s="120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8" t="s">
        <v>99</v>
      </c>
      <c r="B15" s="99"/>
      <c r="C15" s="99"/>
      <c r="D15" s="100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8" t="s">
        <v>99</v>
      </c>
      <c r="B28" s="99"/>
      <c r="C28" s="99"/>
      <c r="D28" s="100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8" t="s">
        <v>99</v>
      </c>
      <c r="B41" s="99"/>
      <c r="C41" s="99"/>
      <c r="D41" s="100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8" t="s">
        <v>99</v>
      </c>
      <c r="B54" s="99"/>
      <c r="C54" s="99"/>
      <c r="D54" s="100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25">
      <c r="A67" s="98" t="s">
        <v>99</v>
      </c>
      <c r="B67" s="99"/>
      <c r="C67" s="99"/>
      <c r="D67" s="100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1" t="s">
        <v>104</v>
      </c>
      <c r="B1" s="101"/>
      <c r="C1" s="101"/>
      <c r="D1" s="101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4" t="s">
        <v>183</v>
      </c>
      <c r="B8" s="94"/>
      <c r="C8" s="94"/>
      <c r="D8" s="94"/>
    </row>
    <row r="9" spans="1:4" s="6" customFormat="1" ht="37.5" customHeight="1" x14ac:dyDescent="0.25">
      <c r="A9" s="95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9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6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96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7"/>
      <c r="B13" s="44" t="s">
        <v>103</v>
      </c>
      <c r="C13" s="30" t="s">
        <v>13</v>
      </c>
      <c r="D13" s="31">
        <v>400</v>
      </c>
    </row>
    <row r="14" spans="1:4" ht="31.5" x14ac:dyDescent="0.25">
      <c r="A14" s="95">
        <v>2</v>
      </c>
      <c r="B14" s="54" t="s">
        <v>184</v>
      </c>
      <c r="C14" s="26" t="s">
        <v>5</v>
      </c>
      <c r="D14" s="27" t="s">
        <v>280</v>
      </c>
    </row>
    <row r="15" spans="1:4" x14ac:dyDescent="0.25">
      <c r="A15" s="96"/>
      <c r="B15" s="7" t="s">
        <v>185</v>
      </c>
      <c r="C15" s="5" t="s">
        <v>5</v>
      </c>
      <c r="D15" s="28">
        <v>3849011544</v>
      </c>
    </row>
    <row r="16" spans="1:4" x14ac:dyDescent="0.25">
      <c r="A16" s="96"/>
      <c r="B16" s="7" t="s">
        <v>101</v>
      </c>
      <c r="C16" s="5" t="s">
        <v>5</v>
      </c>
      <c r="D16" s="28" t="s">
        <v>281</v>
      </c>
    </row>
    <row r="17" spans="1:4" x14ac:dyDescent="0.25">
      <c r="A17" s="96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7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2" t="s">
        <v>109</v>
      </c>
      <c r="B1" s="92"/>
      <c r="C1" s="92"/>
      <c r="D1" s="9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3" t="s">
        <v>105</v>
      </c>
      <c r="B5" s="93"/>
      <c r="C5" s="93"/>
      <c r="D5" s="9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2" t="s">
        <v>264</v>
      </c>
      <c r="C10" s="102"/>
      <c r="D10" s="10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2" t="s">
        <v>112</v>
      </c>
      <c r="B1" s="92"/>
      <c r="C1" s="92"/>
      <c r="D1" s="9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tabSelected="1" topLeftCell="A52" zoomScale="145" zoomScaleNormal="145" workbookViewId="0">
      <selection activeCell="B53" sqref="B5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E1" s="107" t="s">
        <v>294</v>
      </c>
      <c r="F1" s="107"/>
      <c r="G1" s="107"/>
    </row>
    <row r="2" spans="1:7" ht="18.75" x14ac:dyDescent="0.3">
      <c r="B2" s="108" t="s">
        <v>295</v>
      </c>
      <c r="C2" s="109"/>
      <c r="D2" s="109"/>
      <c r="E2" s="107"/>
      <c r="F2" s="107"/>
      <c r="G2" s="107"/>
    </row>
    <row r="3" spans="1:7" ht="35.25" customHeight="1" x14ac:dyDescent="0.3">
      <c r="B3" s="110" t="s">
        <v>296</v>
      </c>
      <c r="C3" s="110"/>
      <c r="D3" s="110"/>
      <c r="E3" s="107"/>
      <c r="F3" s="107"/>
      <c r="G3" s="107"/>
    </row>
    <row r="4" spans="1:7" s="6" customFormat="1" ht="20.100000000000001" customHeight="1" x14ac:dyDescent="0.25">
      <c r="A4" s="1"/>
      <c r="B4" s="16"/>
      <c r="C4" s="1"/>
      <c r="D4" s="1"/>
      <c r="E4" s="107"/>
      <c r="F4" s="107"/>
      <c r="G4" s="107"/>
    </row>
    <row r="5" spans="1:7" s="6" customFormat="1" ht="56.25" customHeight="1" x14ac:dyDescent="0.25">
      <c r="A5" s="111" t="s">
        <v>346</v>
      </c>
      <c r="B5" s="111"/>
      <c r="C5" s="111"/>
      <c r="D5" s="111"/>
      <c r="E5" s="111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43555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43101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43465</v>
      </c>
    </row>
    <row r="10" spans="1:7" s="6" customFormat="1" ht="33.75" customHeight="1" x14ac:dyDescent="0.25">
      <c r="A10" s="89" t="s">
        <v>276</v>
      </c>
      <c r="B10" s="89"/>
      <c r="C10" s="89"/>
      <c r="D10" s="89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f>[1]TDSheet!$F$16</f>
        <v>47139.57</v>
      </c>
    </row>
    <row r="14" spans="1:7" s="6" customFormat="1" ht="20.100000000000001" customHeight="1" x14ac:dyDescent="0.25">
      <c r="A14" s="4">
        <v>7</v>
      </c>
      <c r="B14" s="19" t="s">
        <v>186</v>
      </c>
      <c r="C14" s="5" t="s">
        <v>13</v>
      </c>
      <c r="D14" s="49">
        <f>D15+D16</f>
        <v>194219.4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60">
        <f>[1]TDSheet!$C$16</f>
        <v>144530.4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60">
        <f>[1]TDSheet!$G$16</f>
        <v>49689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187</v>
      </c>
      <c r="C18" s="5" t="s">
        <v>13</v>
      </c>
      <c r="D18" s="49">
        <f>D19+D20</f>
        <v>190758.33</v>
      </c>
    </row>
    <row r="19" spans="1:4" s="6" customFormat="1" ht="21" customHeight="1" x14ac:dyDescent="0.25">
      <c r="A19" s="4"/>
      <c r="B19" s="9" t="s">
        <v>297</v>
      </c>
      <c r="C19" s="5"/>
      <c r="D19" s="60">
        <f>[1]TDSheet!$D$16</f>
        <v>141628.54999999999</v>
      </c>
    </row>
    <row r="20" spans="1:4" s="6" customFormat="1" ht="20.100000000000001" customHeight="1" x14ac:dyDescent="0.25">
      <c r="A20" s="4"/>
      <c r="B20" s="9" t="s">
        <v>298</v>
      </c>
      <c r="C20" s="5"/>
      <c r="D20" s="60">
        <f>[1]TDSheet!$H$16</f>
        <v>49129.78</v>
      </c>
    </row>
    <row r="21" spans="1:4" s="6" customFormat="1" ht="20.100000000000001" customHeight="1" x14ac:dyDescent="0.25">
      <c r="A21" s="4">
        <v>12</v>
      </c>
      <c r="B21" s="9" t="s">
        <v>188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61">
        <v>16</v>
      </c>
      <c r="B25" s="62" t="s">
        <v>117</v>
      </c>
      <c r="C25" s="63" t="s">
        <v>13</v>
      </c>
      <c r="D25" s="64">
        <f>D18+D23</f>
        <v>190758.33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f>[1]TDSheet!$E$16+[1]TDSheet!$I$16</f>
        <v>177486.54</v>
      </c>
    </row>
    <row r="29" spans="1:4" s="6" customFormat="1" ht="38.25" customHeight="1" x14ac:dyDescent="0.25">
      <c r="A29" s="112" t="s">
        <v>299</v>
      </c>
      <c r="B29" s="112"/>
      <c r="C29" s="112"/>
      <c r="D29" s="112"/>
    </row>
    <row r="30" spans="1:4" s="6" customFormat="1" ht="79.5" customHeight="1" x14ac:dyDescent="0.25">
      <c r="A30" s="65">
        <v>20</v>
      </c>
      <c r="B30" s="65" t="s">
        <v>300</v>
      </c>
      <c r="C30" s="65" t="s">
        <v>301</v>
      </c>
      <c r="D30" s="65" t="s">
        <v>302</v>
      </c>
    </row>
    <row r="31" spans="1:4" s="6" customFormat="1" ht="22.5" customHeight="1" x14ac:dyDescent="0.25">
      <c r="A31" s="81" t="s">
        <v>303</v>
      </c>
      <c r="B31" s="66" t="s">
        <v>347</v>
      </c>
      <c r="C31" s="65"/>
      <c r="D31" s="67">
        <v>-188557.35542857152</v>
      </c>
    </row>
    <row r="32" spans="1:4" s="6" customFormat="1" ht="22.5" customHeight="1" x14ac:dyDescent="0.25">
      <c r="A32" s="81" t="s">
        <v>306</v>
      </c>
      <c r="B32" s="66" t="s">
        <v>358</v>
      </c>
      <c r="C32" s="65"/>
      <c r="D32" s="67"/>
    </row>
    <row r="33" spans="1:7" s="6" customFormat="1" ht="33" customHeight="1" x14ac:dyDescent="0.25">
      <c r="A33" s="81" t="s">
        <v>309</v>
      </c>
      <c r="B33" s="80" t="s">
        <v>304</v>
      </c>
      <c r="C33" s="65" t="s">
        <v>305</v>
      </c>
      <c r="D33" s="67">
        <f>2550*12</f>
        <v>30600</v>
      </c>
    </row>
    <row r="34" spans="1:7" s="6" customFormat="1" ht="36" customHeight="1" x14ac:dyDescent="0.25">
      <c r="A34" s="81" t="s">
        <v>310</v>
      </c>
      <c r="B34" s="80" t="s">
        <v>307</v>
      </c>
      <c r="C34" s="65" t="s">
        <v>308</v>
      </c>
      <c r="D34" s="67">
        <f>1545*12</f>
        <v>18540</v>
      </c>
    </row>
    <row r="35" spans="1:7" s="6" customFormat="1" ht="20.25" customHeight="1" x14ac:dyDescent="0.25">
      <c r="A35" s="81" t="s">
        <v>312</v>
      </c>
      <c r="B35" s="82" t="s">
        <v>311</v>
      </c>
      <c r="C35" s="68" t="s">
        <v>267</v>
      </c>
      <c r="D35" s="67">
        <f>967.5*0.67*12</f>
        <v>7778.7000000000007</v>
      </c>
    </row>
    <row r="36" spans="1:7" s="6" customFormat="1" ht="28.5" customHeight="1" x14ac:dyDescent="0.25">
      <c r="A36" s="81" t="s">
        <v>315</v>
      </c>
      <c r="B36" s="82" t="s">
        <v>313</v>
      </c>
      <c r="C36" s="68" t="s">
        <v>314</v>
      </c>
      <c r="D36" s="69">
        <v>19673.400000000001</v>
      </c>
    </row>
    <row r="37" spans="1:7" s="6" customFormat="1" ht="53.25" customHeight="1" x14ac:dyDescent="0.25">
      <c r="A37" s="81" t="s">
        <v>317</v>
      </c>
      <c r="B37" s="82" t="s">
        <v>316</v>
      </c>
      <c r="C37" s="68" t="s">
        <v>248</v>
      </c>
      <c r="D37" s="69">
        <v>3744.96</v>
      </c>
    </row>
    <row r="38" spans="1:7" s="6" customFormat="1" ht="100.5" customHeight="1" x14ac:dyDescent="0.25">
      <c r="A38" s="81" t="s">
        <v>319</v>
      </c>
      <c r="B38" s="82" t="s">
        <v>318</v>
      </c>
      <c r="C38" s="68" t="s">
        <v>248</v>
      </c>
      <c r="D38" s="69">
        <v>18012.240000000002</v>
      </c>
      <c r="G38" s="70"/>
    </row>
    <row r="39" spans="1:7" s="6" customFormat="1" ht="20.25" customHeight="1" x14ac:dyDescent="0.25">
      <c r="A39" s="81" t="s">
        <v>321</v>
      </c>
      <c r="B39" s="80" t="s">
        <v>320</v>
      </c>
      <c r="C39" s="65"/>
      <c r="D39" s="67">
        <v>3400</v>
      </c>
    </row>
    <row r="40" spans="1:7" s="6" customFormat="1" ht="21" customHeight="1" x14ac:dyDescent="0.25">
      <c r="A40" s="81" t="s">
        <v>324</v>
      </c>
      <c r="B40" s="82" t="s">
        <v>322</v>
      </c>
      <c r="C40" s="68" t="s">
        <v>323</v>
      </c>
      <c r="D40" s="69">
        <v>5211.6000000000004</v>
      </c>
    </row>
    <row r="41" spans="1:7" s="6" customFormat="1" ht="21" customHeight="1" x14ac:dyDescent="0.25">
      <c r="A41" s="81" t="s">
        <v>327</v>
      </c>
      <c r="B41" s="83" t="s">
        <v>325</v>
      </c>
      <c r="C41" s="65" t="s">
        <v>326</v>
      </c>
      <c r="D41" s="67">
        <v>425.6</v>
      </c>
    </row>
    <row r="42" spans="1:7" s="6" customFormat="1" ht="34.5" customHeight="1" x14ac:dyDescent="0.25">
      <c r="A42" s="81" t="s">
        <v>329</v>
      </c>
      <c r="B42" s="83" t="s">
        <v>328</v>
      </c>
      <c r="C42" s="65"/>
      <c r="D42" s="67">
        <v>3345.4</v>
      </c>
    </row>
    <row r="43" spans="1:7" s="6" customFormat="1" ht="21.75" customHeight="1" x14ac:dyDescent="0.25">
      <c r="A43" s="81" t="s">
        <v>331</v>
      </c>
      <c r="B43" s="83" t="s">
        <v>330</v>
      </c>
      <c r="C43" s="68" t="s">
        <v>352</v>
      </c>
      <c r="D43" s="69">
        <v>420</v>
      </c>
    </row>
    <row r="44" spans="1:7" s="6" customFormat="1" ht="20.100000000000001" customHeight="1" x14ac:dyDescent="0.25">
      <c r="A44" s="81" t="s">
        <v>332</v>
      </c>
      <c r="B44" s="82" t="s">
        <v>333</v>
      </c>
      <c r="C44" s="65"/>
      <c r="D44" s="69">
        <v>1800</v>
      </c>
    </row>
    <row r="45" spans="1:7" s="6" customFormat="1" ht="30.75" customHeight="1" x14ac:dyDescent="0.25">
      <c r="A45" s="81" t="s">
        <v>344</v>
      </c>
      <c r="B45" s="82" t="s">
        <v>348</v>
      </c>
      <c r="C45" s="65" t="s">
        <v>349</v>
      </c>
      <c r="D45" s="69">
        <f>495*2</f>
        <v>990</v>
      </c>
    </row>
    <row r="46" spans="1:7" s="6" customFormat="1" ht="120.75" customHeight="1" x14ac:dyDescent="0.25">
      <c r="A46" s="81" t="s">
        <v>345</v>
      </c>
      <c r="B46" s="82" t="s">
        <v>353</v>
      </c>
      <c r="C46" s="65"/>
      <c r="D46" s="67">
        <v>10038</v>
      </c>
    </row>
    <row r="47" spans="1:7" s="6" customFormat="1" ht="39" customHeight="1" x14ac:dyDescent="0.25">
      <c r="A47" s="81" t="s">
        <v>334</v>
      </c>
      <c r="B47" s="80" t="s">
        <v>350</v>
      </c>
      <c r="C47" s="68"/>
      <c r="D47" s="69">
        <v>1000</v>
      </c>
    </row>
    <row r="48" spans="1:7" s="6" customFormat="1" ht="39" customHeight="1" x14ac:dyDescent="0.25">
      <c r="A48" s="81" t="s">
        <v>335</v>
      </c>
      <c r="B48" s="84" t="s">
        <v>336</v>
      </c>
      <c r="C48" s="71">
        <v>0.1</v>
      </c>
      <c r="D48" s="69">
        <f>0.1*SUM(D33:D47)</f>
        <v>12497.990000000003</v>
      </c>
    </row>
    <row r="49" spans="1:7" s="6" customFormat="1" ht="39" customHeight="1" x14ac:dyDescent="0.25">
      <c r="A49" s="81" t="s">
        <v>337</v>
      </c>
      <c r="B49" s="85" t="s">
        <v>359</v>
      </c>
      <c r="C49" s="86"/>
      <c r="D49" s="87">
        <f>SUM(D33:D48)</f>
        <v>137477.89000000001</v>
      </c>
    </row>
    <row r="50" spans="1:7" s="6" customFormat="1" ht="39" customHeight="1" x14ac:dyDescent="0.25">
      <c r="A50" s="81" t="s">
        <v>338</v>
      </c>
      <c r="B50" s="85" t="s">
        <v>360</v>
      </c>
      <c r="C50" s="86"/>
      <c r="D50" s="87">
        <f>D19-D49</f>
        <v>4150.6599999999744</v>
      </c>
    </row>
    <row r="51" spans="1:7" s="6" customFormat="1" ht="21" customHeight="1" x14ac:dyDescent="0.25">
      <c r="A51" s="81" t="s">
        <v>339</v>
      </c>
      <c r="B51" s="88" t="s">
        <v>298</v>
      </c>
      <c r="C51" s="68"/>
      <c r="D51" s="69"/>
    </row>
    <row r="52" spans="1:7" s="6" customFormat="1" ht="24" customHeight="1" x14ac:dyDescent="0.25">
      <c r="A52" s="81" t="s">
        <v>340</v>
      </c>
      <c r="B52" s="80" t="s">
        <v>351</v>
      </c>
      <c r="C52" s="68"/>
      <c r="D52" s="69">
        <v>988</v>
      </c>
    </row>
    <row r="53" spans="1:7" s="6" customFormat="1" ht="89.25" customHeight="1" x14ac:dyDescent="0.25">
      <c r="A53" s="81" t="s">
        <v>361</v>
      </c>
      <c r="B53" s="82" t="s">
        <v>354</v>
      </c>
      <c r="C53" s="65" t="s">
        <v>355</v>
      </c>
      <c r="D53" s="67">
        <f>16*385</f>
        <v>6160</v>
      </c>
    </row>
    <row r="54" spans="1:7" s="6" customFormat="1" ht="35.25" customHeight="1" x14ac:dyDescent="0.25">
      <c r="A54" s="81" t="s">
        <v>362</v>
      </c>
      <c r="B54" s="82" t="s">
        <v>356</v>
      </c>
      <c r="C54" s="65"/>
      <c r="D54" s="67">
        <v>1500</v>
      </c>
    </row>
    <row r="55" spans="1:7" s="6" customFormat="1" ht="20.25" customHeight="1" x14ac:dyDescent="0.25">
      <c r="A55" s="81" t="s">
        <v>363</v>
      </c>
      <c r="B55" s="82" t="s">
        <v>357</v>
      </c>
      <c r="C55" s="65"/>
      <c r="D55" s="67">
        <v>4765</v>
      </c>
    </row>
    <row r="56" spans="1:7" s="6" customFormat="1" ht="28.5" customHeight="1" x14ac:dyDescent="0.25">
      <c r="A56" s="81" t="s">
        <v>364</v>
      </c>
      <c r="B56" s="72" t="s">
        <v>366</v>
      </c>
      <c r="C56" s="74"/>
      <c r="D56" s="75">
        <f>SUM(D52:D55)</f>
        <v>13413</v>
      </c>
    </row>
    <row r="57" spans="1:7" s="6" customFormat="1" ht="43.5" customHeight="1" x14ac:dyDescent="0.25">
      <c r="A57" s="81" t="s">
        <v>365</v>
      </c>
      <c r="B57" s="73" t="s">
        <v>367</v>
      </c>
      <c r="C57" s="74"/>
      <c r="D57" s="75">
        <f>D20-D56+D31</f>
        <v>-152840.57542857152</v>
      </c>
    </row>
    <row r="58" spans="1:7" s="6" customFormat="1" ht="35.25" customHeight="1" x14ac:dyDescent="0.25">
      <c r="A58" s="113" t="s">
        <v>189</v>
      </c>
      <c r="B58" s="113"/>
      <c r="C58" s="113"/>
      <c r="D58" s="113"/>
      <c r="E58" s="1"/>
      <c r="F58" s="1"/>
      <c r="G58" s="1"/>
    </row>
    <row r="59" spans="1:7" s="6" customFormat="1" ht="23.25" customHeight="1" x14ac:dyDescent="0.25">
      <c r="A59" s="23">
        <v>21</v>
      </c>
      <c r="B59" s="76" t="s">
        <v>190</v>
      </c>
      <c r="C59" s="23" t="s">
        <v>6</v>
      </c>
      <c r="D59" s="65">
        <v>0</v>
      </c>
      <c r="E59" s="1"/>
      <c r="F59" s="1"/>
      <c r="G59" s="1"/>
    </row>
    <row r="60" spans="1:7" s="6" customFormat="1" ht="23.25" customHeight="1" x14ac:dyDescent="0.25">
      <c r="A60" s="23">
        <v>22</v>
      </c>
      <c r="B60" s="76" t="s">
        <v>191</v>
      </c>
      <c r="C60" s="23" t="s">
        <v>6</v>
      </c>
      <c r="D60" s="65">
        <v>0</v>
      </c>
      <c r="E60" s="1"/>
      <c r="F60" s="1"/>
      <c r="G60" s="1"/>
    </row>
    <row r="61" spans="1:7" s="6" customFormat="1" ht="32.25" customHeight="1" x14ac:dyDescent="0.25">
      <c r="A61" s="23">
        <v>23</v>
      </c>
      <c r="B61" s="76" t="s">
        <v>192</v>
      </c>
      <c r="C61" s="23" t="s">
        <v>6</v>
      </c>
      <c r="D61" s="65">
        <v>0</v>
      </c>
      <c r="E61" s="1"/>
      <c r="F61" s="1"/>
      <c r="G61" s="1"/>
    </row>
    <row r="62" spans="1:7" s="6" customFormat="1" ht="21" customHeight="1" x14ac:dyDescent="0.25">
      <c r="A62" s="23">
        <v>24</v>
      </c>
      <c r="B62" s="76" t="s">
        <v>193</v>
      </c>
      <c r="C62" s="23" t="s">
        <v>13</v>
      </c>
      <c r="D62" s="65">
        <v>0</v>
      </c>
      <c r="E62" s="1"/>
      <c r="F62" s="1"/>
      <c r="G62" s="1"/>
    </row>
    <row r="63" spans="1:7" ht="30.75" customHeight="1" x14ac:dyDescent="0.25">
      <c r="A63" s="106" t="s">
        <v>119</v>
      </c>
      <c r="B63" s="106"/>
      <c r="C63" s="106"/>
      <c r="D63" s="106"/>
    </row>
    <row r="64" spans="1:7" ht="31.5" x14ac:dyDescent="0.25">
      <c r="A64" s="23">
        <v>25</v>
      </c>
      <c r="B64" s="77" t="s">
        <v>120</v>
      </c>
      <c r="C64" s="23" t="s">
        <v>13</v>
      </c>
      <c r="D64" s="67"/>
    </row>
    <row r="65" spans="1:8" x14ac:dyDescent="0.25">
      <c r="A65" s="23">
        <v>26</v>
      </c>
      <c r="B65" s="76" t="s">
        <v>125</v>
      </c>
      <c r="C65" s="23" t="s">
        <v>13</v>
      </c>
      <c r="D65" s="67">
        <v>0</v>
      </c>
    </row>
    <row r="66" spans="1:8" x14ac:dyDescent="0.25">
      <c r="A66" s="23">
        <v>27</v>
      </c>
      <c r="B66" s="76" t="s">
        <v>126</v>
      </c>
      <c r="C66" s="23" t="s">
        <v>13</v>
      </c>
      <c r="D66" s="67">
        <v>299429.36</v>
      </c>
    </row>
    <row r="67" spans="1:8" ht="31.5" x14ac:dyDescent="0.25">
      <c r="A67" s="23">
        <v>28</v>
      </c>
      <c r="B67" s="77" t="s">
        <v>121</v>
      </c>
      <c r="C67" s="23" t="s">
        <v>13</v>
      </c>
      <c r="D67" s="67"/>
    </row>
    <row r="68" spans="1:8" ht="15.75" customHeight="1" x14ac:dyDescent="0.25">
      <c r="A68" s="23">
        <v>29</v>
      </c>
      <c r="B68" s="76" t="s">
        <v>125</v>
      </c>
      <c r="C68" s="23" t="s">
        <v>13</v>
      </c>
      <c r="D68" s="67">
        <v>0</v>
      </c>
    </row>
    <row r="69" spans="1:8" x14ac:dyDescent="0.25">
      <c r="A69" s="23">
        <v>30</v>
      </c>
      <c r="B69" s="76" t="s">
        <v>126</v>
      </c>
      <c r="C69" s="23" t="s">
        <v>13</v>
      </c>
      <c r="D69" s="67">
        <v>434299.12</v>
      </c>
    </row>
    <row r="70" spans="1:8" ht="40.5" customHeight="1" x14ac:dyDescent="0.25">
      <c r="A70" s="106" t="s">
        <v>194</v>
      </c>
      <c r="B70" s="106"/>
      <c r="C70" s="106"/>
      <c r="D70" s="106"/>
    </row>
    <row r="71" spans="1:8" ht="47.25" x14ac:dyDescent="0.25">
      <c r="A71" s="114">
        <v>31</v>
      </c>
      <c r="B71" s="77" t="s">
        <v>91</v>
      </c>
      <c r="C71" s="23" t="s">
        <v>5</v>
      </c>
      <c r="D71" s="65" t="s">
        <v>260</v>
      </c>
      <c r="E71" s="8" t="s">
        <v>250</v>
      </c>
      <c r="F71" s="8" t="s">
        <v>255</v>
      </c>
      <c r="G71" s="8" t="s">
        <v>258</v>
      </c>
    </row>
    <row r="72" spans="1:8" x14ac:dyDescent="0.25">
      <c r="A72" s="115"/>
      <c r="B72" s="77" t="s">
        <v>59</v>
      </c>
      <c r="C72" s="23" t="s">
        <v>5</v>
      </c>
      <c r="D72" s="65" t="s">
        <v>245</v>
      </c>
      <c r="E72" s="8" t="s">
        <v>245</v>
      </c>
      <c r="F72" s="8" t="s">
        <v>245</v>
      </c>
      <c r="G72" s="8" t="s">
        <v>259</v>
      </c>
    </row>
    <row r="73" spans="1:8" x14ac:dyDescent="0.25">
      <c r="A73" s="115"/>
      <c r="B73" s="77" t="s">
        <v>122</v>
      </c>
      <c r="C73" s="23" t="s">
        <v>98</v>
      </c>
      <c r="D73" s="65">
        <f>E73+F73</f>
        <v>4854.1029999999992</v>
      </c>
      <c r="E73" s="8">
        <v>2767.4029999999998</v>
      </c>
      <c r="F73" s="8">
        <v>2086.6999999999998</v>
      </c>
      <c r="G73" s="8">
        <v>297.42</v>
      </c>
    </row>
    <row r="74" spans="1:8" x14ac:dyDescent="0.25">
      <c r="A74" s="115"/>
      <c r="B74" s="77" t="s">
        <v>195</v>
      </c>
      <c r="C74" s="23" t="s">
        <v>13</v>
      </c>
      <c r="D74" s="78">
        <f>31596.39+19304</f>
        <v>50900.39</v>
      </c>
      <c r="E74" s="57">
        <v>29502.55</v>
      </c>
      <c r="F74" s="57">
        <f>31283.04+120652.16</f>
        <v>151935.20000000001</v>
      </c>
      <c r="G74" s="57">
        <v>311502.40000000002</v>
      </c>
    </row>
    <row r="75" spans="1:8" ht="16.5" customHeight="1" x14ac:dyDescent="0.25">
      <c r="A75" s="115"/>
      <c r="B75" s="76" t="s">
        <v>196</v>
      </c>
      <c r="C75" s="23" t="s">
        <v>13</v>
      </c>
      <c r="D75" s="79">
        <f>22477.96+14602.15</f>
        <v>37080.11</v>
      </c>
      <c r="E75" s="58">
        <v>21525.3</v>
      </c>
      <c r="F75" s="58">
        <f>21098.43+79258.11</f>
        <v>100356.54000000001</v>
      </c>
      <c r="G75" s="58">
        <v>242589.34</v>
      </c>
    </row>
    <row r="76" spans="1:8" x14ac:dyDescent="0.25">
      <c r="A76" s="115"/>
      <c r="B76" s="76" t="s">
        <v>197</v>
      </c>
      <c r="C76" s="23" t="s">
        <v>13</v>
      </c>
      <c r="D76" s="79">
        <f>D74-D75</f>
        <v>13820.279999999999</v>
      </c>
      <c r="E76" s="58">
        <f>E74-E75</f>
        <v>7977.25</v>
      </c>
      <c r="F76" s="58">
        <f t="shared" ref="F76:G76" si="0">F74-F75</f>
        <v>51578.66</v>
      </c>
      <c r="G76" s="58">
        <f t="shared" si="0"/>
        <v>68913.060000000027</v>
      </c>
    </row>
    <row r="77" spans="1:8" ht="31.5" x14ac:dyDescent="0.25">
      <c r="A77" s="115"/>
      <c r="B77" s="76" t="s">
        <v>200</v>
      </c>
      <c r="C77" s="23" t="s">
        <v>13</v>
      </c>
      <c r="D77" s="117" t="s">
        <v>343</v>
      </c>
      <c r="E77" s="118"/>
      <c r="F77" s="118"/>
      <c r="G77" s="118"/>
      <c r="H77" s="119"/>
    </row>
    <row r="78" spans="1:8" ht="31.5" x14ac:dyDescent="0.25">
      <c r="A78" s="115"/>
      <c r="B78" s="76" t="s">
        <v>199</v>
      </c>
      <c r="C78" s="23" t="s">
        <v>13</v>
      </c>
      <c r="D78" s="117" t="s">
        <v>343</v>
      </c>
      <c r="E78" s="118"/>
      <c r="F78" s="118"/>
      <c r="G78" s="118"/>
      <c r="H78" s="119"/>
    </row>
    <row r="79" spans="1:8" ht="31.5" x14ac:dyDescent="0.25">
      <c r="A79" s="115"/>
      <c r="B79" s="76" t="s">
        <v>198</v>
      </c>
      <c r="C79" s="23" t="s">
        <v>13</v>
      </c>
      <c r="D79" s="117" t="s">
        <v>343</v>
      </c>
      <c r="E79" s="118"/>
      <c r="F79" s="118"/>
      <c r="G79" s="118"/>
      <c r="H79" s="119"/>
    </row>
    <row r="80" spans="1:8" ht="47.25" x14ac:dyDescent="0.25">
      <c r="A80" s="116"/>
      <c r="B80" s="77" t="s">
        <v>201</v>
      </c>
      <c r="C80" s="23" t="s">
        <v>13</v>
      </c>
      <c r="D80" s="78">
        <v>0</v>
      </c>
      <c r="E80" s="8">
        <v>0</v>
      </c>
      <c r="F80" s="8">
        <v>0</v>
      </c>
      <c r="G80" s="8">
        <v>0</v>
      </c>
    </row>
    <row r="81" spans="1:4" ht="31.5" customHeight="1" x14ac:dyDescent="0.25">
      <c r="A81" s="103" t="s">
        <v>202</v>
      </c>
      <c r="B81" s="104"/>
      <c r="C81" s="104"/>
      <c r="D81" s="105"/>
    </row>
    <row r="82" spans="1:4" x14ac:dyDescent="0.25">
      <c r="A82" s="23">
        <v>32</v>
      </c>
      <c r="B82" s="76" t="s">
        <v>190</v>
      </c>
      <c r="C82" s="23" t="s">
        <v>6</v>
      </c>
      <c r="D82" s="79">
        <v>0</v>
      </c>
    </row>
    <row r="83" spans="1:4" x14ac:dyDescent="0.25">
      <c r="A83" s="23">
        <v>33</v>
      </c>
      <c r="B83" s="76" t="s">
        <v>191</v>
      </c>
      <c r="C83" s="23" t="s">
        <v>6</v>
      </c>
      <c r="D83" s="65">
        <v>0</v>
      </c>
    </row>
    <row r="84" spans="1:4" ht="31.5" x14ac:dyDescent="0.25">
      <c r="A84" s="23">
        <v>34</v>
      </c>
      <c r="B84" s="76" t="s">
        <v>192</v>
      </c>
      <c r="C84" s="23" t="s">
        <v>6</v>
      </c>
      <c r="D84" s="22">
        <v>0</v>
      </c>
    </row>
    <row r="85" spans="1:4" x14ac:dyDescent="0.25">
      <c r="A85" s="23">
        <v>35</v>
      </c>
      <c r="B85" s="76" t="s">
        <v>193</v>
      </c>
      <c r="C85" s="23" t="s">
        <v>13</v>
      </c>
      <c r="D85" s="65">
        <v>0</v>
      </c>
    </row>
    <row r="86" spans="1:4" ht="30" customHeight="1" x14ac:dyDescent="0.25">
      <c r="A86" s="103" t="s">
        <v>203</v>
      </c>
      <c r="B86" s="104"/>
      <c r="C86" s="104"/>
      <c r="D86" s="105"/>
    </row>
    <row r="87" spans="1:4" ht="31.5" x14ac:dyDescent="0.25">
      <c r="A87" s="23">
        <v>36</v>
      </c>
      <c r="B87" s="76" t="s">
        <v>204</v>
      </c>
      <c r="C87" s="23" t="s">
        <v>6</v>
      </c>
      <c r="D87" s="65">
        <v>0</v>
      </c>
    </row>
    <row r="88" spans="1:4" x14ac:dyDescent="0.25">
      <c r="A88" s="23">
        <v>37</v>
      </c>
      <c r="B88" s="76" t="s">
        <v>205</v>
      </c>
      <c r="C88" s="23" t="s">
        <v>6</v>
      </c>
      <c r="D88" s="65">
        <v>0</v>
      </c>
    </row>
    <row r="89" spans="1:4" ht="31.5" x14ac:dyDescent="0.25">
      <c r="A89" s="23">
        <v>38</v>
      </c>
      <c r="B89" s="76" t="s">
        <v>206</v>
      </c>
      <c r="C89" s="23" t="s">
        <v>13</v>
      </c>
      <c r="D89" s="22">
        <v>0</v>
      </c>
    </row>
    <row r="90" spans="1:4" x14ac:dyDescent="0.25">
      <c r="B90" s="1"/>
    </row>
    <row r="91" spans="1:4" x14ac:dyDescent="0.25">
      <c r="B91" s="1" t="s">
        <v>341</v>
      </c>
      <c r="D91" s="1" t="s">
        <v>342</v>
      </c>
    </row>
    <row r="92" spans="1:4" x14ac:dyDescent="0.25">
      <c r="B92" s="1"/>
    </row>
    <row r="93" spans="1:4" x14ac:dyDescent="0.25">
      <c r="B93" s="1"/>
    </row>
    <row r="94" spans="1:4" x14ac:dyDescent="0.25">
      <c r="B94" s="1"/>
    </row>
    <row r="95" spans="1:4" x14ac:dyDescent="0.25">
      <c r="B95" s="1"/>
    </row>
    <row r="96" spans="1:4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ht="15.75" customHeight="1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</sheetData>
  <mergeCells count="15">
    <mergeCell ref="A86:D86"/>
    <mergeCell ref="A63:D63"/>
    <mergeCell ref="E1:G4"/>
    <mergeCell ref="B2:D2"/>
    <mergeCell ref="B3:D3"/>
    <mergeCell ref="A5:E5"/>
    <mergeCell ref="A10:D10"/>
    <mergeCell ref="A29:D29"/>
    <mergeCell ref="A58:D58"/>
    <mergeCell ref="A70:D70"/>
    <mergeCell ref="A71:A80"/>
    <mergeCell ref="A81:D81"/>
    <mergeCell ref="D77:H77"/>
    <mergeCell ref="D78:H78"/>
    <mergeCell ref="D79:H79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2019-04-16T03:10:53Z</dcterms:modified>
</cp:coreProperties>
</file>