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19" i="12" l="1"/>
  <c r="D70" i="12"/>
  <c r="D67" i="12"/>
  <c r="D46" i="12"/>
  <c r="D61" i="12"/>
  <c r="D59" i="12"/>
  <c r="D55" i="12"/>
  <c r="D56" i="12" s="1"/>
  <c r="D51" i="12"/>
  <c r="D50" i="12"/>
  <c r="D30" i="12" l="1"/>
  <c r="D71" i="12"/>
  <c r="D21" i="12"/>
  <c r="D57" i="12" s="1"/>
  <c r="D18" i="12"/>
  <c r="D17" i="12"/>
  <c r="D15" i="12"/>
  <c r="D41" i="12" l="1"/>
  <c r="D40" i="12"/>
  <c r="D39" i="12"/>
  <c r="D36" i="12"/>
  <c r="D35" i="12"/>
  <c r="D48" i="12"/>
  <c r="D52" i="12"/>
  <c r="D43" i="12" l="1"/>
  <c r="F89" i="12" l="1"/>
  <c r="F88" i="12"/>
  <c r="G90" i="12" l="1"/>
  <c r="F90" i="12"/>
  <c r="E90" i="12"/>
  <c r="D90" i="12"/>
  <c r="D20" i="12"/>
  <c r="D16" i="12"/>
  <c r="D19" i="12" l="1"/>
  <c r="D27" i="12" l="1"/>
  <c r="D22" i="5"/>
  <c r="D28" i="5" l="1"/>
</calcChain>
</file>

<file path=xl/sharedStrings.xml><?xml version="1.0" encoding="utf-8"?>
<sst xmlns="http://schemas.openxmlformats.org/spreadsheetml/2006/main" count="1007" uniqueCount="395">
  <si>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</si>
  <si>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</si>
  <si>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</si>
  <si>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</si>
  <si>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</si>
  <si>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</si>
  <si>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</si>
  <si>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</si>
  <si>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</si>
  <si>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</si>
  <si>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</si>
  <si>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</si>
  <si>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</si>
  <si>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</si>
  <si>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</si>
  <si>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</si>
  <si>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</si>
  <si>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</si>
  <si>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</si>
  <si>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</si>
  <si>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</si>
  <si>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</si>
  <si>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</si>
  <si>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</si>
  <si>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</si>
  <si>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</si>
  <si>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</si>
  <si>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</si>
  <si>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</si>
  <si>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</si>
  <si>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</si>
  <si>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</si>
  <si>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</si>
  <si>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</si>
  <si>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</si>
  <si>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</si>
  <si>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</si>
  <si>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</si>
  <si>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</si>
  <si>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</si>
  <si>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</si>
  <si>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</si>
  <si>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</si>
  <si>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</si>
  <si>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</si>
  <si>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</si>
  <si>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</si>
  <si>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</si>
  <si>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</si>
  <si>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</si>
  <si>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</si>
  <si>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</si>
  <si>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</si>
  <si>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</si>
  <si>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</si>
  <si>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</si>
  <si>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</si>
  <si>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</si>
  <si>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</si>
  <si>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</si>
  <si>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</si>
  <si>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</si>
  <si>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</si>
  <si>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</si>
  <si>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</si>
  <si>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</si>
  <si>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</si>
  <si>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</si>
  <si>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</si>
  <si>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</si>
  <si>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</si>
  <si>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</si>
  <si>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</si>
  <si>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</si>
  <si>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</si>
  <si>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</si>
  <si>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</si>
  <si>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</si>
  <si>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</si>
  <si>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</si>
  <si>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</si>
  <si>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</si>
  <si>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</si>
  <si>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</si>
  <si>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</si>
  <si>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</si>
  <si>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</si>
  <si>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</si>
  <si>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</si>
  <si>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</si>
  <si>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</si>
  <si>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</si>
  <si>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</si>
  <si>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</si>
  <si>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</si>
  <si>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</si>
  <si>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</si>
  <si>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</si>
  <si>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</si>
  <si>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</si>
  <si>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</si>
  <si>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</si>
  <si>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</si>
  <si>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</si>
  <si>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</si>
  <si>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</si>
  <si>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</si>
  <si>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</si>
  <si>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</si>
  <si>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</si>
  <si>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</si>
  <si>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</si>
  <si>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</si>
  <si>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</si>
  <si>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</si>
  <si>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</si>
  <si>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</si>
  <si>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</si>
  <si>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</si>
  <si>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</si>
  <si>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</si>
  <si>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</si>
  <si>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</si>
  <si>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</si>
  <si>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</si>
  <si>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</si>
  <si>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</si>
  <si>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</si>
  <si>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</si>
  <si>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</si>
  <si>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</si>
  <si>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</si>
  <si>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</si>
  <si>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</si>
  <si>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</si>
  <si>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</si>
  <si>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</si>
  <si>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</si>
  <si>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</si>
  <si>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</si>
  <si>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</si>
  <si>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</si>
  <si>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</si>
  <si>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</si>
  <si>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</si>
  <si>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</si>
  <si>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</si>
  <si>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</si>
  <si>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</si>
  <si>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</si>
  <si>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</si>
  <si>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</si>
  <si>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</si>
  <si>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</si>
  <si>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</si>
  <si>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</si>
  <si>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</si>
  <si>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</si>
  <si>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</si>
  <si>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</si>
  <si>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</si>
  <si>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</si>
  <si>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</si>
  <si>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</si>
  <si>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</si>
  <si>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</si>
  <si>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</si>
  <si>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</si>
  <si>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</si>
  <si>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</si>
  <si>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</si>
  <si>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</si>
  <si>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</si>
  <si>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</si>
  <si>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</si>
  <si>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</si>
  <si>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</si>
  <si>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</si>
  <si>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</si>
  <si>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</si>
  <si>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</si>
  <si>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</si>
  <si>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</si>
  <si>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</si>
  <si>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</si>
  <si>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</si>
  <si>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</si>
  <si>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</si>
  <si>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</si>
  <si>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</si>
  <si>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</si>
  <si>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</si>
  <si>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</si>
  <si>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</si>
  <si>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</si>
  <si>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</si>
  <si>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</si>
  <si>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</si>
  <si>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</si>
  <si>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</si>
  <si>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</si>
  <si>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</si>
  <si>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</si>
  <si>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</si>
  <si>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</si>
  <si>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</si>
  <si>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</si>
  <si>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</si>
  <si>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</si>
  <si>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</si>
  <si>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</si>
  <si>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</si>
  <si>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</si>
  <si>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</si>
  <si>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</si>
  <si>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</si>
  <si>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</si>
  <si>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</si>
  <si>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</si>
  <si>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</si>
  <si>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</si>
  <si>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</si>
  <si>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</si>
  <si>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</si>
  <si>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</si>
  <si>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</si>
  <si>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</si>
  <si>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</si>
  <si>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</si>
  <si>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</si>
  <si>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</si>
  <si>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</si>
  <si>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</si>
  <si>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</si>
  <si>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</si>
  <si>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</si>
  <si>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</si>
  <si>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</si>
  <si>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</si>
  <si>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</si>
  <si>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</si>
  <si>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</si>
  <si>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</si>
  <si>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</si>
  <si>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</si>
  <si>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</si>
  <si>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</si>
  <si>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</si>
  <si>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</si>
  <si>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</si>
  <si>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</si>
  <si>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</si>
  <si>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</si>
  <si>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</si>
  <si>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</si>
  <si>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</si>
  <si>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</si>
  <si>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</si>
  <si>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</si>
  <si>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</si>
  <si>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</si>
  <si>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</si>
  <si>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</si>
  <si>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</si>
  <si>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</si>
  <si>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</si>
  <si>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</si>
  <si>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</si>
  <si>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</si>
  <si>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</si>
  <si>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</si>
  <si>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</si>
  <si>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</si>
  <si>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</si>
  <si>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</si>
  <si>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</si>
  <si>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</si>
  <si>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</si>
  <si>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</si>
  <si>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</si>
  <si>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</si>
  <si>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</si>
  <si>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</si>
  <si>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</si>
  <si>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</si>
  <si>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</si>
  <si>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</si>
  <si>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</si>
  <si>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</si>
  <si>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</si>
  <si>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</si>
  <si>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</si>
  <si>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</si>
  <si>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</si>
  <si>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</si>
  <si>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</si>
  <si>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</si>
  <si>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</si>
  <si>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</si>
  <si>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</si>
  <si>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</si>
  <si>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</si>
  <si>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</si>
  <si>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</si>
  <si>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</si>
  <si>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</si>
  <si>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</si>
  <si>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</si>
  <si>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</si>
  <si>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</si>
  <si>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</si>
  <si>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</si>
  <si>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</si>
  <si>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</si>
  <si>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</si>
  <si>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</si>
  <si>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</si>
  <si>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</si>
  <si>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</si>
  <si>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</si>
  <si>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</si>
  <si>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</si>
  <si>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</si>
  <si>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</si>
  <si>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</si>
  <si>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</si>
  <si>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</si>
  <si>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</si>
  <si>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</si>
  <si>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 xml:space="preserve"> 22.16</t>
  </si>
  <si>
    <t xml:space="preserve"> 22.20</t>
  </si>
  <si>
    <t xml:space="preserve">Скашивание травы 2 раза </t>
  </si>
  <si>
    <t>июль и сентябрь</t>
  </si>
  <si>
    <t xml:space="preserve"> 22.23</t>
  </si>
  <si>
    <t xml:space="preserve">Ремонт мусорных баков </t>
  </si>
  <si>
    <t xml:space="preserve"> 22.24</t>
  </si>
  <si>
    <t>3 шт.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</si>
  <si>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</si>
  <si>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</si>
  <si>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</si>
  <si>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</si>
  <si>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</si>
  <si>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</si>
  <si>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</si>
  <si>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</si>
  <si>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</si>
  <si>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</si>
  <si>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</si>
  <si>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</si>
  <si>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</si>
  <si>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</si>
  <si>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</si>
  <si>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</si>
  <si>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 xml:space="preserve"> 22.22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</si>
  <si>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</si>
  <si>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</si>
  <si>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</si>
  <si>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</si>
  <si>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</si>
  <si>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</si>
  <si>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22.37</t>
  </si>
  <si>
    <t>4.07 руб .кв м</t>
  </si>
  <si>
    <t>2,59 руб .кв м</t>
  </si>
  <si>
    <t>1,98 руб .кв м</t>
  </si>
  <si>
    <t xml:space="preserve">Доставка, разгрузка земли для придомовый клумб  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</si>
  <si>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</si>
  <si>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подъездных козырьков</t>
  </si>
  <si>
    <t>2 шт</t>
  </si>
  <si>
    <t>Уборка балконных  (с 9 этажа) козырьков над аркой</t>
  </si>
  <si>
    <t>Очистка придомовой территории (стоянки) от 
слежавшегося снега с привлечением спец. техники</t>
  </si>
  <si>
    <t>Генеральная уборка подъезда (апрель, сентябрь)</t>
  </si>
  <si>
    <t>Форма 2.8. Отчет об исполнении ООО "УК "Прибайкальская" договора управления смет доходов и расходов МКД м-на Университетский, 64 за период с 01.12.2018 г. по 31.12.2018 г.</t>
  </si>
  <si>
    <t>Остаток средст за 2017 г.("-" перерасход)</t>
  </si>
  <si>
    <t>Содержание</t>
  </si>
  <si>
    <t>Сумма расходов по статье содержание за 2018г.</t>
  </si>
  <si>
    <t>Остаток средств по статье содержание</t>
  </si>
  <si>
    <t>Текущий ремонт</t>
  </si>
  <si>
    <t xml:space="preserve">Закрытие и укрепление вырванных эл. щитков </t>
  </si>
  <si>
    <t>Замена трубопровода системы горячего водоснабжения</t>
  </si>
  <si>
    <t xml:space="preserve">8 метров,  диам. 32  
</t>
  </si>
  <si>
    <t xml:space="preserve">Ремонт освещения подвала с частичной заменой электропроводов </t>
  </si>
  <si>
    <t xml:space="preserve">Окраска бордюр, элементов благоустройства придомовой территории </t>
  </si>
  <si>
    <t>Замена трубопровода системы теплоснабжения в тепловом пункте 3 м диам 80мм м-н Университетский, 64-2,3</t>
  </si>
  <si>
    <t xml:space="preserve">Замена трубопровода системы отопления диам 32 мм 3,2м в подвальном помещении </t>
  </si>
  <si>
    <t xml:space="preserve">Подготовка теплового пункта к отопительному периоду                                                                       Кран шаровой Ø80мм 1шт
Кран шаровой Ø15мм 3шт
Врезки под манометры 2шт.
Манометры 3шт.
Термометры 3шт.
Теплоизоляция трубопроводов
Кран шаровой Ø20мм 2шт
Монтаж гидроизоляции ввода
</t>
  </si>
  <si>
    <t>Косметический ремонт подъезда</t>
  </si>
  <si>
    <t xml:space="preserve">Монтаж затвора дискового поворотного на систему теплоснабжения </t>
  </si>
  <si>
    <t>Окраска подъездных крылец 3 шт</t>
  </si>
  <si>
    <t>1786 руб 1 шт</t>
  </si>
  <si>
    <t xml:space="preserve">
</t>
  </si>
  <si>
    <t>Замена трубопровода системы отопления под аркой                                                                            Диам 32 мм 20 м
Диам 50 мм 10 м</t>
  </si>
  <si>
    <t>Сумма расходов по статье текущий ремонт за 2018г</t>
  </si>
  <si>
    <t>Остаток средств по статье текущий ремонт</t>
  </si>
  <si>
    <t>Поверка общедомовых приборов учета тепла и ГВС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</si>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</sst>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2">
          <cell r="B22">
            <v>255489.91</v>
          </cell>
          <cell r="C22">
            <v>1104488.52</v>
          </cell>
          <cell r="D22">
            <v>1084808.9099999999</v>
          </cell>
          <cell r="E22">
            <v>275169.52</v>
          </cell>
          <cell r="F22">
            <v>73183.47</v>
          </cell>
          <cell r="G22">
            <v>309118.44</v>
          </cell>
          <cell r="I22">
            <v>78075.66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3" t="s">
        <v>83</v>
      </c>
      <c r="B1" s="103"/>
      <c r="C1" s="103"/>
      <c r="D1" s="10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98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9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100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8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9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99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8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9"/>
      <c r="B28" s="3" t="s">
        <v>53</v>
      </c>
      <c r="C28" s="5" t="s">
        <v>5</v>
      </c>
      <c r="D28" s="51" t="s">
        <v>272</v>
      </c>
    </row>
    <row r="29" spans="1:4" s="6" customFormat="1" ht="20.100000000000001" customHeight="1" x14ac:dyDescent="0.25">
      <c r="A29" s="99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02" t="s">
        <v>55</v>
      </c>
      <c r="B30" s="102"/>
      <c r="C30" s="102"/>
      <c r="D30" s="102"/>
    </row>
    <row r="31" spans="1:4" s="6" customFormat="1" ht="20.100000000000001" customHeight="1" x14ac:dyDescent="0.25">
      <c r="A31" s="98">
        <v>13</v>
      </c>
      <c r="B31" s="57" t="s">
        <v>56</v>
      </c>
      <c r="C31" s="27" t="s">
        <v>5</v>
      </c>
      <c r="D31" s="28" t="s">
        <v>275</v>
      </c>
    </row>
    <row r="32" spans="1:4" s="6" customFormat="1" ht="20.100000000000001" customHeight="1" x14ac:dyDescent="0.25">
      <c r="A32" s="99"/>
      <c r="B32" s="7" t="s">
        <v>57</v>
      </c>
      <c r="C32" s="5" t="s">
        <v>5</v>
      </c>
      <c r="D32" s="29" t="s">
        <v>276</v>
      </c>
    </row>
    <row r="33" spans="1:4" s="6" customFormat="1" ht="36.75" customHeight="1" x14ac:dyDescent="0.25">
      <c r="A33" s="99"/>
      <c r="B33" s="3" t="s">
        <v>58</v>
      </c>
      <c r="C33" s="5" t="s">
        <v>5</v>
      </c>
      <c r="D33" s="51" t="s">
        <v>277</v>
      </c>
    </row>
    <row r="34" spans="1:4" s="6" customFormat="1" ht="20.100000000000001" customHeight="1" x14ac:dyDescent="0.25">
      <c r="A34" s="99"/>
      <c r="B34" s="3" t="s">
        <v>59</v>
      </c>
      <c r="C34" s="5" t="s">
        <v>5</v>
      </c>
      <c r="D34" s="51" t="s">
        <v>278</v>
      </c>
    </row>
    <row r="35" spans="1:4" s="6" customFormat="1" ht="20.100000000000001" customHeight="1" x14ac:dyDescent="0.25">
      <c r="A35" s="99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100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98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9"/>
      <c r="B38" s="7" t="s">
        <v>57</v>
      </c>
      <c r="C38" s="5" t="s">
        <v>5</v>
      </c>
      <c r="D38" s="29" t="s">
        <v>276</v>
      </c>
    </row>
    <row r="39" spans="1:4" ht="31.5" x14ac:dyDescent="0.25">
      <c r="A39" s="99"/>
      <c r="B39" s="3" t="s">
        <v>58</v>
      </c>
      <c r="C39" s="5" t="s">
        <v>5</v>
      </c>
      <c r="D39" s="51" t="s">
        <v>279</v>
      </c>
    </row>
    <row r="40" spans="1:4" ht="15.75" customHeight="1" x14ac:dyDescent="0.25">
      <c r="A40" s="99"/>
      <c r="B40" s="3" t="s">
        <v>59</v>
      </c>
      <c r="C40" s="5" t="s">
        <v>5</v>
      </c>
      <c r="D40" s="51" t="s">
        <v>241</v>
      </c>
    </row>
    <row r="41" spans="1:4" x14ac:dyDescent="0.25">
      <c r="A41" s="99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100"/>
      <c r="B42" s="60" t="s">
        <v>61</v>
      </c>
      <c r="C42" s="31" t="s">
        <v>5</v>
      </c>
      <c r="D42" s="37">
        <v>44148</v>
      </c>
    </row>
    <row r="43" spans="1:4" x14ac:dyDescent="0.25">
      <c r="A43" s="98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9"/>
      <c r="B44" s="7" t="s">
        <v>57</v>
      </c>
      <c r="C44" s="5" t="s">
        <v>5</v>
      </c>
      <c r="D44" s="29" t="s">
        <v>276</v>
      </c>
    </row>
    <row r="45" spans="1:4" ht="31.5" x14ac:dyDescent="0.25">
      <c r="A45" s="99"/>
      <c r="B45" s="3" t="s">
        <v>58</v>
      </c>
      <c r="C45" s="5" t="s">
        <v>5</v>
      </c>
      <c r="D45" s="51" t="s">
        <v>279</v>
      </c>
    </row>
    <row r="46" spans="1:4" ht="15.75" customHeight="1" x14ac:dyDescent="0.25">
      <c r="A46" s="99"/>
      <c r="B46" s="3" t="s">
        <v>59</v>
      </c>
      <c r="C46" s="5" t="s">
        <v>5</v>
      </c>
      <c r="D46" s="51" t="s">
        <v>280</v>
      </c>
    </row>
    <row r="47" spans="1:4" x14ac:dyDescent="0.25">
      <c r="A47" s="99"/>
      <c r="B47" s="3" t="s">
        <v>60</v>
      </c>
      <c r="C47" s="5" t="s">
        <v>5</v>
      </c>
      <c r="D47" s="43"/>
    </row>
    <row r="48" spans="1:4" ht="15.75" customHeight="1" thickBot="1" x14ac:dyDescent="0.3">
      <c r="A48" s="100"/>
      <c r="B48" s="60" t="s">
        <v>61</v>
      </c>
      <c r="C48" s="31" t="s">
        <v>5</v>
      </c>
      <c r="D48" s="37"/>
    </row>
    <row r="49" spans="1:4" ht="15.75" customHeight="1" x14ac:dyDescent="0.25">
      <c r="A49" s="97" t="s">
        <v>62</v>
      </c>
      <c r="B49" s="97"/>
      <c r="C49" s="97"/>
      <c r="D49" s="97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7" t="s">
        <v>65</v>
      </c>
      <c r="B52" s="97"/>
      <c r="C52" s="97"/>
      <c r="D52" s="97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7" t="s">
        <v>67</v>
      </c>
      <c r="B54" s="97"/>
      <c r="C54" s="97"/>
      <c r="D54" s="97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7" t="s">
        <v>69</v>
      </c>
      <c r="B56" s="97"/>
      <c r="C56" s="97"/>
      <c r="D56" s="97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4" t="s">
        <v>71</v>
      </c>
      <c r="B58" s="94"/>
      <c r="C58" s="94"/>
      <c r="D58" s="94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7" t="s">
        <v>74</v>
      </c>
      <c r="B61" s="97"/>
      <c r="C61" s="97"/>
      <c r="D61" s="97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7" t="s">
        <v>76</v>
      </c>
      <c r="B63" s="97"/>
      <c r="C63" s="97"/>
      <c r="D63" s="97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7" t="s">
        <v>78</v>
      </c>
      <c r="B65" s="97"/>
      <c r="C65" s="97"/>
      <c r="D65" s="97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7" t="s">
        <v>80</v>
      </c>
      <c r="B67" s="97"/>
      <c r="C67" s="97"/>
      <c r="D67" s="97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4" t="s">
        <v>86</v>
      </c>
      <c r="B69" s="94"/>
      <c r="C69" s="94"/>
      <c r="D69" s="94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F85" sqref="F8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98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5" t="s">
        <v>271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29"/>
    </row>
    <row r="9" spans="1:4" s="6" customFormat="1" ht="34.5" customHeight="1" x14ac:dyDescent="0.25">
      <c r="A9" s="99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100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8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9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9"/>
      <c r="B14" s="7" t="s">
        <v>88</v>
      </c>
      <c r="C14" s="5" t="s">
        <v>13</v>
      </c>
      <c r="D14" s="55" t="s">
        <v>271</v>
      </c>
    </row>
    <row r="15" spans="1:4" ht="31.5" x14ac:dyDescent="0.25">
      <c r="A15" s="99"/>
      <c r="B15" s="3" t="s">
        <v>175</v>
      </c>
      <c r="C15" s="5" t="s">
        <v>5</v>
      </c>
      <c r="D15" s="29"/>
    </row>
    <row r="16" spans="1:4" ht="31.5" x14ac:dyDescent="0.25">
      <c r="A16" s="99"/>
      <c r="B16" s="3" t="s">
        <v>176</v>
      </c>
      <c r="C16" s="5" t="s">
        <v>5</v>
      </c>
      <c r="D16" s="29" t="s">
        <v>17</v>
      </c>
    </row>
    <row r="17" spans="1:4" x14ac:dyDescent="0.25">
      <c r="A17" s="99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100"/>
      <c r="B18" s="52" t="s">
        <v>89</v>
      </c>
      <c r="C18" s="31" t="s">
        <v>5</v>
      </c>
      <c r="D18" s="32" t="s">
        <v>264</v>
      </c>
    </row>
    <row r="19" spans="1:4" x14ac:dyDescent="0.25">
      <c r="A19" s="98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9"/>
      <c r="B20" s="7" t="s">
        <v>59</v>
      </c>
      <c r="C20" s="5" t="s">
        <v>5</v>
      </c>
      <c r="D20" s="29" t="s">
        <v>239</v>
      </c>
    </row>
    <row r="21" spans="1:4" ht="30" x14ac:dyDescent="0.25">
      <c r="A21" s="99"/>
      <c r="B21" s="7" t="s">
        <v>88</v>
      </c>
      <c r="C21" s="5" t="s">
        <v>13</v>
      </c>
      <c r="D21" s="55" t="s">
        <v>271</v>
      </c>
    </row>
    <row r="22" spans="1:4" ht="31.5" x14ac:dyDescent="0.25">
      <c r="A22" s="99"/>
      <c r="B22" s="3" t="s">
        <v>175</v>
      </c>
      <c r="C22" s="5" t="s">
        <v>5</v>
      </c>
      <c r="D22" s="29"/>
    </row>
    <row r="23" spans="1:4" ht="31.5" x14ac:dyDescent="0.25">
      <c r="A23" s="99"/>
      <c r="B23" s="3" t="s">
        <v>176</v>
      </c>
      <c r="C23" s="5" t="s">
        <v>5</v>
      </c>
      <c r="D23" s="29" t="s">
        <v>17</v>
      </c>
    </row>
    <row r="24" spans="1:4" x14ac:dyDescent="0.25">
      <c r="A24" s="99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100"/>
      <c r="B25" s="52" t="s">
        <v>89</v>
      </c>
      <c r="C25" s="31" t="s">
        <v>5</v>
      </c>
      <c r="D25" s="32" t="s">
        <v>264</v>
      </c>
    </row>
    <row r="26" spans="1:4" ht="31.5" x14ac:dyDescent="0.25">
      <c r="A26" s="98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9"/>
      <c r="B27" s="7" t="s">
        <v>59</v>
      </c>
      <c r="C27" s="5" t="s">
        <v>5</v>
      </c>
      <c r="D27" s="29" t="s">
        <v>239</v>
      </c>
    </row>
    <row r="28" spans="1:4" ht="30" x14ac:dyDescent="0.25">
      <c r="A28" s="99"/>
      <c r="B28" s="7" t="s">
        <v>88</v>
      </c>
      <c r="C28" s="5" t="s">
        <v>13</v>
      </c>
      <c r="D28" s="55" t="s">
        <v>271</v>
      </c>
    </row>
    <row r="29" spans="1:4" ht="31.5" x14ac:dyDescent="0.25">
      <c r="A29" s="99"/>
      <c r="B29" s="3" t="s">
        <v>175</v>
      </c>
      <c r="C29" s="5" t="s">
        <v>5</v>
      </c>
      <c r="D29" s="29"/>
    </row>
    <row r="30" spans="1:4" ht="31.5" x14ac:dyDescent="0.25">
      <c r="A30" s="99"/>
      <c r="B30" s="3" t="s">
        <v>176</v>
      </c>
      <c r="C30" s="5" t="s">
        <v>5</v>
      </c>
      <c r="D30" s="29" t="s">
        <v>17</v>
      </c>
    </row>
    <row r="31" spans="1:4" x14ac:dyDescent="0.25">
      <c r="A31" s="99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100"/>
      <c r="B32" s="52" t="s">
        <v>89</v>
      </c>
      <c r="C32" s="31" t="s">
        <v>5</v>
      </c>
      <c r="D32" s="32" t="s">
        <v>264</v>
      </c>
    </row>
    <row r="33" spans="1:4" ht="31.5" x14ac:dyDescent="0.25">
      <c r="A33" s="98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9"/>
      <c r="B34" s="7" t="s">
        <v>59</v>
      </c>
      <c r="C34" s="5" t="s">
        <v>5</v>
      </c>
      <c r="D34" s="29"/>
    </row>
    <row r="35" spans="1:4" ht="30" x14ac:dyDescent="0.25">
      <c r="A35" s="99"/>
      <c r="B35" s="7" t="s">
        <v>88</v>
      </c>
      <c r="C35" s="5" t="s">
        <v>13</v>
      </c>
      <c r="D35" s="55" t="s">
        <v>271</v>
      </c>
    </row>
    <row r="36" spans="1:4" ht="31.5" x14ac:dyDescent="0.25">
      <c r="A36" s="99"/>
      <c r="B36" s="3" t="s">
        <v>175</v>
      </c>
      <c r="C36" s="5" t="s">
        <v>5</v>
      </c>
      <c r="D36" s="29"/>
    </row>
    <row r="37" spans="1:4" ht="31.5" x14ac:dyDescent="0.25">
      <c r="A37" s="99"/>
      <c r="B37" s="3" t="s">
        <v>176</v>
      </c>
      <c r="C37" s="5" t="s">
        <v>5</v>
      </c>
      <c r="D37" s="29" t="s">
        <v>17</v>
      </c>
    </row>
    <row r="38" spans="1:4" x14ac:dyDescent="0.25">
      <c r="A38" s="99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100"/>
      <c r="B39" s="52" t="s">
        <v>89</v>
      </c>
      <c r="C39" s="31" t="s">
        <v>5</v>
      </c>
      <c r="D39" s="32" t="s">
        <v>264</v>
      </c>
    </row>
    <row r="40" spans="1:4" ht="47.25" x14ac:dyDescent="0.25">
      <c r="A40" s="98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9"/>
      <c r="B41" s="7" t="s">
        <v>59</v>
      </c>
      <c r="C41" s="5" t="s">
        <v>5</v>
      </c>
      <c r="D41" s="29" t="s">
        <v>240</v>
      </c>
    </row>
    <row r="42" spans="1:4" ht="30" x14ac:dyDescent="0.25">
      <c r="A42" s="99"/>
      <c r="B42" s="7" t="s">
        <v>88</v>
      </c>
      <c r="C42" s="5" t="s">
        <v>13</v>
      </c>
      <c r="D42" s="55" t="s">
        <v>271</v>
      </c>
    </row>
    <row r="43" spans="1:4" ht="31.5" x14ac:dyDescent="0.25">
      <c r="A43" s="99"/>
      <c r="B43" s="3" t="s">
        <v>175</v>
      </c>
      <c r="C43" s="5" t="s">
        <v>5</v>
      </c>
      <c r="D43" s="29"/>
    </row>
    <row r="44" spans="1:4" ht="31.5" x14ac:dyDescent="0.25">
      <c r="A44" s="99"/>
      <c r="B44" s="3" t="s">
        <v>176</v>
      </c>
      <c r="C44" s="5" t="s">
        <v>5</v>
      </c>
      <c r="D44" s="29" t="s">
        <v>17</v>
      </c>
    </row>
    <row r="45" spans="1:4" x14ac:dyDescent="0.25">
      <c r="A45" s="99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100"/>
      <c r="B46" s="52" t="s">
        <v>89</v>
      </c>
      <c r="C46" s="31" t="s">
        <v>5</v>
      </c>
      <c r="D46" s="32" t="s">
        <v>264</v>
      </c>
    </row>
    <row r="47" spans="1:4" x14ac:dyDescent="0.25">
      <c r="A47" s="98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9"/>
      <c r="B48" s="7" t="s">
        <v>59</v>
      </c>
      <c r="C48" s="5" t="s">
        <v>5</v>
      </c>
      <c r="D48" s="29" t="s">
        <v>241</v>
      </c>
    </row>
    <row r="49" spans="1:4" ht="30" x14ac:dyDescent="0.25">
      <c r="A49" s="99"/>
      <c r="B49" s="7" t="s">
        <v>88</v>
      </c>
      <c r="C49" s="5" t="s">
        <v>13</v>
      </c>
      <c r="D49" s="55" t="s">
        <v>271</v>
      </c>
    </row>
    <row r="50" spans="1:4" ht="31.5" x14ac:dyDescent="0.25">
      <c r="A50" s="99"/>
      <c r="B50" s="3" t="s">
        <v>175</v>
      </c>
      <c r="C50" s="5" t="s">
        <v>5</v>
      </c>
      <c r="D50" s="29"/>
    </row>
    <row r="51" spans="1:4" ht="31.5" x14ac:dyDescent="0.25">
      <c r="A51" s="99"/>
      <c r="B51" s="3" t="s">
        <v>176</v>
      </c>
      <c r="C51" s="5" t="s">
        <v>5</v>
      </c>
      <c r="D51" s="29" t="s">
        <v>17</v>
      </c>
    </row>
    <row r="52" spans="1:4" x14ac:dyDescent="0.25">
      <c r="A52" s="99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100"/>
      <c r="B53" s="52" t="s">
        <v>89</v>
      </c>
      <c r="C53" s="31" t="s">
        <v>5</v>
      </c>
      <c r="D53" s="32" t="s">
        <v>264</v>
      </c>
    </row>
    <row r="54" spans="1:4" x14ac:dyDescent="0.25">
      <c r="A54" s="98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9"/>
      <c r="B55" s="7" t="s">
        <v>59</v>
      </c>
      <c r="C55" s="5" t="s">
        <v>5</v>
      </c>
      <c r="D55" s="29" t="s">
        <v>239</v>
      </c>
    </row>
    <row r="56" spans="1:4" ht="30" x14ac:dyDescent="0.25">
      <c r="A56" s="99"/>
      <c r="B56" s="7" t="s">
        <v>88</v>
      </c>
      <c r="C56" s="5" t="s">
        <v>13</v>
      </c>
      <c r="D56" s="55" t="s">
        <v>271</v>
      </c>
    </row>
    <row r="57" spans="1:4" ht="31.5" x14ac:dyDescent="0.25">
      <c r="A57" s="99"/>
      <c r="B57" s="3" t="s">
        <v>175</v>
      </c>
      <c r="C57" s="5" t="s">
        <v>5</v>
      </c>
      <c r="D57" s="29"/>
    </row>
    <row r="58" spans="1:4" ht="31.5" x14ac:dyDescent="0.25">
      <c r="A58" s="99"/>
      <c r="B58" s="3" t="s">
        <v>176</v>
      </c>
      <c r="C58" s="5" t="s">
        <v>5</v>
      </c>
      <c r="D58" s="29" t="s">
        <v>17</v>
      </c>
    </row>
    <row r="59" spans="1:4" x14ac:dyDescent="0.25">
      <c r="A59" s="99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100"/>
      <c r="B60" s="52" t="s">
        <v>89</v>
      </c>
      <c r="C60" s="31" t="s">
        <v>5</v>
      </c>
      <c r="D60" s="32" t="s">
        <v>264</v>
      </c>
    </row>
    <row r="61" spans="1:4" x14ac:dyDescent="0.25">
      <c r="A61" s="98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9"/>
      <c r="B62" s="7" t="s">
        <v>59</v>
      </c>
      <c r="C62" s="5" t="s">
        <v>5</v>
      </c>
      <c r="D62" s="29" t="s">
        <v>242</v>
      </c>
    </row>
    <row r="63" spans="1:4" ht="30" x14ac:dyDescent="0.25">
      <c r="A63" s="99"/>
      <c r="B63" s="7" t="s">
        <v>88</v>
      </c>
      <c r="C63" s="5" t="s">
        <v>13</v>
      </c>
      <c r="D63" s="55" t="s">
        <v>271</v>
      </c>
    </row>
    <row r="64" spans="1:4" ht="31.5" x14ac:dyDescent="0.25">
      <c r="A64" s="99"/>
      <c r="B64" s="3" t="s">
        <v>175</v>
      </c>
      <c r="C64" s="5" t="s">
        <v>5</v>
      </c>
      <c r="D64" s="29"/>
    </row>
    <row r="65" spans="1:4" ht="31.5" x14ac:dyDescent="0.25">
      <c r="A65" s="99"/>
      <c r="B65" s="3" t="s">
        <v>176</v>
      </c>
      <c r="C65" s="5" t="s">
        <v>5</v>
      </c>
      <c r="D65" s="29" t="s">
        <v>17</v>
      </c>
    </row>
    <row r="66" spans="1:4" x14ac:dyDescent="0.25">
      <c r="A66" s="99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100"/>
      <c r="B67" s="52" t="s">
        <v>89</v>
      </c>
      <c r="C67" s="31" t="s">
        <v>5</v>
      </c>
      <c r="D67" s="32" t="s">
        <v>264</v>
      </c>
    </row>
    <row r="68" spans="1:4" x14ac:dyDescent="0.25">
      <c r="A68" s="98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9"/>
      <c r="B69" s="7" t="s">
        <v>59</v>
      </c>
      <c r="C69" s="5" t="s">
        <v>5</v>
      </c>
      <c r="D69" s="29" t="s">
        <v>243</v>
      </c>
    </row>
    <row r="70" spans="1:4" ht="30" x14ac:dyDescent="0.25">
      <c r="A70" s="99"/>
      <c r="B70" s="7" t="s">
        <v>88</v>
      </c>
      <c r="C70" s="5" t="s">
        <v>13</v>
      </c>
      <c r="D70" s="55" t="s">
        <v>271</v>
      </c>
    </row>
    <row r="71" spans="1:4" ht="31.5" x14ac:dyDescent="0.25">
      <c r="A71" s="99"/>
      <c r="B71" s="3" t="s">
        <v>175</v>
      </c>
      <c r="C71" s="5" t="s">
        <v>5</v>
      </c>
      <c r="D71" s="29"/>
    </row>
    <row r="72" spans="1:4" ht="31.5" x14ac:dyDescent="0.25">
      <c r="A72" s="99"/>
      <c r="B72" s="3" t="s">
        <v>176</v>
      </c>
      <c r="C72" s="5" t="s">
        <v>5</v>
      </c>
      <c r="D72" s="29" t="s">
        <v>17</v>
      </c>
    </row>
    <row r="73" spans="1:4" x14ac:dyDescent="0.25">
      <c r="A73" s="99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100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8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9"/>
      <c r="B76" s="7" t="s">
        <v>59</v>
      </c>
      <c r="C76" s="5" t="s">
        <v>5</v>
      </c>
      <c r="D76" s="29"/>
    </row>
    <row r="77" spans="1:4" ht="30" x14ac:dyDescent="0.25">
      <c r="A77" s="99"/>
      <c r="B77" s="7" t="s">
        <v>88</v>
      </c>
      <c r="C77" s="5" t="s">
        <v>13</v>
      </c>
      <c r="D77" s="55" t="s">
        <v>271</v>
      </c>
    </row>
    <row r="78" spans="1:4" ht="31.5" x14ac:dyDescent="0.25">
      <c r="A78" s="99"/>
      <c r="B78" s="3" t="s">
        <v>175</v>
      </c>
      <c r="C78" s="5" t="s">
        <v>5</v>
      </c>
      <c r="D78" s="29"/>
    </row>
    <row r="79" spans="1:4" ht="31.5" x14ac:dyDescent="0.25">
      <c r="A79" s="99"/>
      <c r="B79" s="3" t="s">
        <v>176</v>
      </c>
      <c r="C79" s="5" t="s">
        <v>5</v>
      </c>
      <c r="D79" s="29" t="s">
        <v>17</v>
      </c>
    </row>
    <row r="80" spans="1:4" x14ac:dyDescent="0.25">
      <c r="A80" s="99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100"/>
      <c r="B81" s="52" t="s">
        <v>89</v>
      </c>
      <c r="C81" s="31" t="s">
        <v>5</v>
      </c>
      <c r="D81" s="32" t="s">
        <v>264</v>
      </c>
    </row>
    <row r="82" spans="1:4" ht="31.5" x14ac:dyDescent="0.25">
      <c r="A82" s="98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9"/>
      <c r="B83" s="7" t="s">
        <v>59</v>
      </c>
      <c r="C83" s="5" t="s">
        <v>5</v>
      </c>
      <c r="D83" s="29" t="s">
        <v>267</v>
      </c>
    </row>
    <row r="84" spans="1:4" x14ac:dyDescent="0.25">
      <c r="A84" s="99"/>
      <c r="B84" s="7" t="s">
        <v>88</v>
      </c>
      <c r="C84" s="5" t="s">
        <v>13</v>
      </c>
      <c r="D84" s="29">
        <v>600</v>
      </c>
    </row>
    <row r="85" spans="1:4" ht="31.5" x14ac:dyDescent="0.25">
      <c r="A85" s="99"/>
      <c r="B85" s="3" t="s">
        <v>175</v>
      </c>
      <c r="C85" s="5" t="s">
        <v>5</v>
      </c>
      <c r="D85" s="43">
        <v>41275</v>
      </c>
    </row>
    <row r="86" spans="1:4" ht="31.5" x14ac:dyDescent="0.25">
      <c r="A86" s="99"/>
      <c r="B86" s="3" t="s">
        <v>176</v>
      </c>
      <c r="C86" s="5" t="s">
        <v>5</v>
      </c>
      <c r="D86" s="29" t="s">
        <v>17</v>
      </c>
    </row>
    <row r="87" spans="1:4" x14ac:dyDescent="0.25">
      <c r="A87" s="99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100"/>
      <c r="B88" s="52" t="s">
        <v>89</v>
      </c>
      <c r="C88" s="31" t="s">
        <v>5</v>
      </c>
      <c r="D88" s="32" t="s">
        <v>264</v>
      </c>
    </row>
    <row r="89" spans="1:4" x14ac:dyDescent="0.25">
      <c r="A89" s="104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05"/>
      <c r="B90" s="7" t="s">
        <v>59</v>
      </c>
      <c r="C90" s="5" t="s">
        <v>5</v>
      </c>
      <c r="D90" s="29" t="s">
        <v>267</v>
      </c>
    </row>
    <row r="91" spans="1:4" x14ac:dyDescent="0.25">
      <c r="A91" s="105"/>
      <c r="B91" s="7" t="s">
        <v>88</v>
      </c>
      <c r="C91" s="5" t="s">
        <v>13</v>
      </c>
      <c r="D91" s="29">
        <v>5300</v>
      </c>
    </row>
    <row r="92" spans="1:4" ht="31.5" x14ac:dyDescent="0.25">
      <c r="A92" s="105"/>
      <c r="B92" s="3" t="s">
        <v>175</v>
      </c>
      <c r="C92" s="5" t="s">
        <v>5</v>
      </c>
      <c r="D92" s="43">
        <v>41275</v>
      </c>
    </row>
    <row r="93" spans="1:4" ht="31.5" x14ac:dyDescent="0.25">
      <c r="A93" s="105"/>
      <c r="B93" s="3" t="s">
        <v>176</v>
      </c>
      <c r="C93" s="5" t="s">
        <v>5</v>
      </c>
      <c r="D93" s="29" t="s">
        <v>17</v>
      </c>
    </row>
    <row r="94" spans="1:4" x14ac:dyDescent="0.25">
      <c r="A94" s="105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6"/>
      <c r="B95" s="52" t="s">
        <v>89</v>
      </c>
      <c r="C95" s="31" t="s">
        <v>5</v>
      </c>
      <c r="D95" s="32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2" spans="1:4" ht="26.25" x14ac:dyDescent="0.4">
      <c r="B2" s="136" t="s">
        <v>394</v>
      </c>
      <c r="C2" s="136"/>
      <c r="D2" s="136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43800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288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7" t="s">
        <v>99</v>
      </c>
      <c r="B15" s="108"/>
      <c r="C15" s="108"/>
      <c r="D15" s="109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289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290</v>
      </c>
    </row>
    <row r="25" spans="1:4" x14ac:dyDescent="0.25">
      <c r="A25" s="41"/>
      <c r="B25" s="7" t="s">
        <v>97</v>
      </c>
      <c r="C25" s="5" t="s">
        <v>5</v>
      </c>
      <c r="D25" s="43" t="s">
        <v>291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7" t="s">
        <v>99</v>
      </c>
      <c r="B28" s="108"/>
      <c r="C28" s="108"/>
      <c r="D28" s="109"/>
    </row>
    <row r="29" spans="1:4" ht="79.5" thickBot="1" x14ac:dyDescent="0.3">
      <c r="A29" s="44"/>
      <c r="B29" s="45" t="s">
        <v>99</v>
      </c>
      <c r="C29" s="31" t="s">
        <v>5</v>
      </c>
      <c r="D29" s="32" t="s">
        <v>289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292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7" t="s">
        <v>99</v>
      </c>
      <c r="B41" s="108"/>
      <c r="C41" s="108"/>
      <c r="D41" s="109"/>
    </row>
    <row r="42" spans="1:4" ht="79.5" thickBot="1" x14ac:dyDescent="0.3">
      <c r="A42" s="44"/>
      <c r="B42" s="45" t="s">
        <v>99</v>
      </c>
      <c r="C42" s="31" t="s">
        <v>5</v>
      </c>
      <c r="D42" s="32" t="s">
        <v>289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293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7" t="s">
        <v>99</v>
      </c>
      <c r="B54" s="108"/>
      <c r="C54" s="108"/>
      <c r="D54" s="109"/>
    </row>
    <row r="55" spans="1:4" ht="79.5" thickBot="1" x14ac:dyDescent="0.3">
      <c r="A55" s="44"/>
      <c r="B55" s="45" t="s">
        <v>99</v>
      </c>
      <c r="C55" s="31" t="s">
        <v>5</v>
      </c>
      <c r="D55" s="32" t="s">
        <v>289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291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294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286</v>
      </c>
    </row>
    <row r="66" spans="1:4" ht="76.5" x14ac:dyDescent="0.25">
      <c r="A66" s="41"/>
      <c r="B66" s="7" t="s">
        <v>179</v>
      </c>
      <c r="C66" s="5" t="s">
        <v>5</v>
      </c>
      <c r="D66" s="62" t="s">
        <v>287</v>
      </c>
    </row>
    <row r="67" spans="1:4" ht="15.75" customHeight="1" x14ac:dyDescent="0.25">
      <c r="A67" s="107" t="s">
        <v>99</v>
      </c>
      <c r="B67" s="108"/>
      <c r="C67" s="108"/>
      <c r="D67" s="109"/>
    </row>
    <row r="68" spans="1:4" ht="79.5" thickBot="1" x14ac:dyDescent="0.3">
      <c r="A68" s="44"/>
      <c r="B68" s="45" t="s">
        <v>99</v>
      </c>
      <c r="C68" s="31" t="s">
        <v>5</v>
      </c>
      <c r="D68" s="32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7" sqref="B1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1" t="s">
        <v>104</v>
      </c>
      <c r="B1" s="111"/>
      <c r="C1" s="111"/>
      <c r="D1" s="111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0" t="s">
        <v>183</v>
      </c>
      <c r="B8" s="110"/>
      <c r="C8" s="110"/>
      <c r="D8" s="110"/>
    </row>
    <row r="9" spans="1:4" ht="31.5" x14ac:dyDescent="0.25">
      <c r="A9" s="98">
        <v>1</v>
      </c>
      <c r="B9" s="57" t="s">
        <v>184</v>
      </c>
      <c r="C9" s="27" t="s">
        <v>5</v>
      </c>
      <c r="D9" s="28" t="s">
        <v>281</v>
      </c>
    </row>
    <row r="10" spans="1:4" x14ac:dyDescent="0.25">
      <c r="A10" s="99"/>
      <c r="B10" s="7" t="s">
        <v>185</v>
      </c>
      <c r="C10" s="5" t="s">
        <v>5</v>
      </c>
      <c r="D10" s="29">
        <v>3849011544</v>
      </c>
    </row>
    <row r="11" spans="1:4" x14ac:dyDescent="0.25">
      <c r="A11" s="99"/>
      <c r="B11" s="7" t="s">
        <v>101</v>
      </c>
      <c r="C11" s="5" t="s">
        <v>5</v>
      </c>
      <c r="D11" s="29" t="s">
        <v>282</v>
      </c>
    </row>
    <row r="12" spans="1:4" x14ac:dyDescent="0.25">
      <c r="A12" s="99"/>
      <c r="B12" s="7" t="s">
        <v>102</v>
      </c>
      <c r="C12" s="5" t="s">
        <v>5</v>
      </c>
      <c r="D12" s="43">
        <v>41640</v>
      </c>
    </row>
    <row r="13" spans="1:4" ht="16.5" thickBot="1" x14ac:dyDescent="0.3">
      <c r="A13" s="100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K9" sqref="K9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3" t="s">
        <v>109</v>
      </c>
      <c r="B1" s="103"/>
      <c r="C1" s="103"/>
      <c r="D1" s="10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2" t="s">
        <v>260</v>
      </c>
      <c r="C10" s="112"/>
      <c r="D10" s="11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3" t="s">
        <v>112</v>
      </c>
      <c r="B1" s="103"/>
      <c r="C1" s="103"/>
      <c r="D1" s="10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="115" zoomScaleNormal="115" workbookViewId="0">
      <selection activeCell="E19" sqref="E19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x14ac:dyDescent="0.25">
      <c r="D1" s="113" t="s">
        <v>295</v>
      </c>
      <c r="E1" s="113"/>
      <c r="F1" s="113"/>
      <c r="G1" s="113"/>
    </row>
    <row r="2" spans="1:7" ht="18.75" x14ac:dyDescent="0.3">
      <c r="B2" s="63" t="s">
        <v>296</v>
      </c>
      <c r="C2" s="64"/>
      <c r="D2" s="113"/>
      <c r="E2" s="113"/>
      <c r="F2" s="113"/>
      <c r="G2" s="113"/>
    </row>
    <row r="3" spans="1:7" ht="18.75" x14ac:dyDescent="0.3">
      <c r="B3" s="65" t="s">
        <v>297</v>
      </c>
      <c r="C3" s="65"/>
      <c r="D3" s="113"/>
      <c r="E3" s="113"/>
      <c r="F3" s="113"/>
      <c r="G3" s="113"/>
    </row>
    <row r="4" spans="1:7" ht="28.5" customHeight="1" x14ac:dyDescent="0.25">
      <c r="D4" s="113"/>
      <c r="E4" s="113"/>
      <c r="F4" s="113"/>
      <c r="G4" s="113"/>
    </row>
    <row r="5" spans="1:7" ht="18.75" x14ac:dyDescent="0.25">
      <c r="D5" s="66"/>
      <c r="E5" s="66"/>
      <c r="F5" s="66"/>
      <c r="G5" s="66"/>
    </row>
    <row r="6" spans="1:7" ht="58.5" customHeight="1" x14ac:dyDescent="0.25">
      <c r="A6" s="114" t="s">
        <v>371</v>
      </c>
      <c r="B6" s="114"/>
      <c r="C6" s="114"/>
      <c r="D6" s="114"/>
      <c r="E6" s="114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7.25" customHeight="1" x14ac:dyDescent="0.25">
      <c r="A9" s="4" t="s">
        <v>8</v>
      </c>
      <c r="B9" s="18" t="s">
        <v>4</v>
      </c>
      <c r="C9" s="5" t="s">
        <v>5</v>
      </c>
      <c r="D9" s="49">
        <v>43555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43101</v>
      </c>
      <c r="E10" s="6"/>
      <c r="F10" s="6"/>
      <c r="G10" s="6"/>
    </row>
    <row r="11" spans="1:7" ht="16.5" customHeight="1" x14ac:dyDescent="0.25">
      <c r="A11" s="4" t="s">
        <v>10</v>
      </c>
      <c r="B11" s="18" t="s">
        <v>114</v>
      </c>
      <c r="C11" s="5" t="s">
        <v>5</v>
      </c>
      <c r="D11" s="49">
        <v>43465</v>
      </c>
      <c r="E11" s="6"/>
      <c r="F11" s="6"/>
      <c r="G11" s="6"/>
    </row>
    <row r="12" spans="1:7" ht="35.25" customHeight="1" x14ac:dyDescent="0.25">
      <c r="A12" s="115" t="s">
        <v>186</v>
      </c>
      <c r="B12" s="116"/>
      <c r="C12" s="116"/>
      <c r="D12" s="117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f>[1]TDSheet!$B$22+[1]TDSheet!$F$22</f>
        <v>328673.38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1413606.96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7">
        <f>[1]TDSheet!$C$22</f>
        <v>1104488.52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7">
        <f>[1]TDSheet!$G$22</f>
        <v>309118.44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1344967.51</v>
      </c>
      <c r="E19" s="93">
        <f>D56+D70</f>
        <v>1408704.22</v>
      </c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1344967.51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8">
        <f>[1]TDSheet!$D$22</f>
        <v>1084808.9099999999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8">
        <v>260158.6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991722.33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f>[1]TDSheet!$E$22+[1]TDSheet!$I$22</f>
        <v>353245.18000000005</v>
      </c>
      <c r="E30" s="6"/>
      <c r="F30" s="6"/>
      <c r="G30" s="6"/>
    </row>
    <row r="31" spans="1:7" ht="45" customHeight="1" x14ac:dyDescent="0.25">
      <c r="A31" s="118" t="s">
        <v>270</v>
      </c>
      <c r="B31" s="118"/>
      <c r="C31" s="118"/>
      <c r="D31" s="118"/>
      <c r="E31" s="6"/>
      <c r="F31" s="6"/>
      <c r="G31" s="6"/>
    </row>
    <row r="32" spans="1:7" ht="63" x14ac:dyDescent="0.25">
      <c r="A32" s="69">
        <v>22</v>
      </c>
      <c r="B32" s="69" t="s">
        <v>298</v>
      </c>
      <c r="C32" s="69" t="s">
        <v>299</v>
      </c>
      <c r="D32" s="69" t="s">
        <v>300</v>
      </c>
      <c r="E32" s="6"/>
      <c r="F32" s="6"/>
      <c r="G32" s="6"/>
    </row>
    <row r="33" spans="1:7" ht="33" customHeight="1" x14ac:dyDescent="0.25">
      <c r="A33" s="69"/>
      <c r="B33" s="70" t="s">
        <v>372</v>
      </c>
      <c r="C33" s="69"/>
      <c r="D33" s="71">
        <v>25015</v>
      </c>
      <c r="E33" s="6"/>
      <c r="F33" s="6"/>
      <c r="G33" s="6"/>
    </row>
    <row r="34" spans="1:7" ht="33" customHeight="1" x14ac:dyDescent="0.25">
      <c r="A34" s="69"/>
      <c r="B34" s="120" t="s">
        <v>373</v>
      </c>
      <c r="C34" s="121"/>
      <c r="D34" s="122"/>
      <c r="E34" s="6"/>
      <c r="F34" s="6"/>
      <c r="G34" s="6"/>
    </row>
    <row r="35" spans="1:7" x14ac:dyDescent="0.25">
      <c r="A35" s="71" t="s">
        <v>301</v>
      </c>
      <c r="B35" s="72" t="s">
        <v>302</v>
      </c>
      <c r="C35" s="69" t="s">
        <v>362</v>
      </c>
      <c r="D35" s="71">
        <f>2.59*5700*12</f>
        <v>177156</v>
      </c>
      <c r="E35" s="73"/>
      <c r="F35" s="6"/>
      <c r="G35" s="6"/>
    </row>
    <row r="36" spans="1:7" x14ac:dyDescent="0.25">
      <c r="A36" s="71" t="s">
        <v>303</v>
      </c>
      <c r="B36" s="72" t="s">
        <v>304</v>
      </c>
      <c r="C36" s="69" t="s">
        <v>363</v>
      </c>
      <c r="D36" s="71">
        <f>1.98*5700*12</f>
        <v>135432</v>
      </c>
      <c r="E36" s="73"/>
      <c r="F36" s="6"/>
      <c r="G36" s="6"/>
    </row>
    <row r="37" spans="1:7" x14ac:dyDescent="0.25">
      <c r="A37" s="71" t="s">
        <v>305</v>
      </c>
      <c r="B37" s="74" t="s">
        <v>307</v>
      </c>
      <c r="C37" s="75" t="s">
        <v>263</v>
      </c>
      <c r="D37" s="71">
        <v>53083.4</v>
      </c>
      <c r="E37" s="73"/>
      <c r="F37" s="6"/>
      <c r="G37" s="6"/>
    </row>
    <row r="38" spans="1:7" ht="63" x14ac:dyDescent="0.25">
      <c r="A38" s="71" t="s">
        <v>306</v>
      </c>
      <c r="B38" s="74" t="s">
        <v>309</v>
      </c>
      <c r="C38" s="69" t="s">
        <v>310</v>
      </c>
      <c r="D38" s="71">
        <v>135656.29999999999</v>
      </c>
      <c r="E38" s="73"/>
      <c r="F38" s="6"/>
      <c r="G38" s="6"/>
    </row>
    <row r="39" spans="1:7" ht="47.25" x14ac:dyDescent="0.25">
      <c r="A39" s="71" t="s">
        <v>308</v>
      </c>
      <c r="B39" s="74" t="s">
        <v>312</v>
      </c>
      <c r="C39" s="75" t="s">
        <v>244</v>
      </c>
      <c r="D39" s="71">
        <f>0.83*5700*12</f>
        <v>56772</v>
      </c>
      <c r="E39" s="88"/>
      <c r="F39" s="6"/>
      <c r="G39" s="6"/>
    </row>
    <row r="40" spans="1:7" ht="94.5" x14ac:dyDescent="0.25">
      <c r="A40" s="71" t="s">
        <v>311</v>
      </c>
      <c r="B40" s="74" t="s">
        <v>314</v>
      </c>
      <c r="C40" s="75" t="s">
        <v>244</v>
      </c>
      <c r="D40" s="71">
        <f>1.98*5700*12</f>
        <v>135432</v>
      </c>
      <c r="E40" s="73"/>
      <c r="F40" s="6"/>
      <c r="G40" s="6"/>
    </row>
    <row r="41" spans="1:7" x14ac:dyDescent="0.25">
      <c r="A41" s="71" t="s">
        <v>313</v>
      </c>
      <c r="B41" s="74" t="s">
        <v>316</v>
      </c>
      <c r="C41" s="69" t="s">
        <v>361</v>
      </c>
      <c r="D41" s="71">
        <f>4.07*5700*12</f>
        <v>278388</v>
      </c>
      <c r="E41" s="73"/>
      <c r="F41" s="6"/>
      <c r="G41" s="6"/>
    </row>
    <row r="42" spans="1:7" x14ac:dyDescent="0.25">
      <c r="A42" s="71" t="s">
        <v>315</v>
      </c>
      <c r="B42" s="74" t="s">
        <v>318</v>
      </c>
      <c r="C42" s="69" t="s">
        <v>319</v>
      </c>
      <c r="D42" s="71">
        <v>18000</v>
      </c>
      <c r="E42" s="73"/>
      <c r="F42" s="6"/>
      <c r="G42" s="6"/>
    </row>
    <row r="43" spans="1:7" ht="63" x14ac:dyDescent="0.25">
      <c r="A43" s="71" t="s">
        <v>317</v>
      </c>
      <c r="B43" s="74" t="s">
        <v>321</v>
      </c>
      <c r="C43" s="69" t="s">
        <v>322</v>
      </c>
      <c r="D43" s="71">
        <f>3*3400</f>
        <v>10200</v>
      </c>
      <c r="E43" s="76"/>
      <c r="F43" s="6"/>
      <c r="G43" s="6"/>
    </row>
    <row r="44" spans="1:7" ht="31.5" x14ac:dyDescent="0.25">
      <c r="A44" s="71" t="s">
        <v>320</v>
      </c>
      <c r="B44" s="74" t="s">
        <v>324</v>
      </c>
      <c r="C44" s="69" t="s">
        <v>325</v>
      </c>
      <c r="D44" s="71">
        <v>1458.6</v>
      </c>
      <c r="E44" s="73"/>
      <c r="F44" s="6"/>
    </row>
    <row r="45" spans="1:7" ht="31.5" x14ac:dyDescent="0.25">
      <c r="A45" s="71" t="s">
        <v>346</v>
      </c>
      <c r="B45" s="77" t="s">
        <v>327</v>
      </c>
      <c r="C45" s="69"/>
      <c r="D45" s="71">
        <v>1125</v>
      </c>
      <c r="E45" s="73"/>
      <c r="F45" s="6"/>
      <c r="G45" s="6"/>
    </row>
    <row r="46" spans="1:7" ht="31.5" x14ac:dyDescent="0.25">
      <c r="A46" s="71" t="s">
        <v>323</v>
      </c>
      <c r="B46" s="74" t="s">
        <v>370</v>
      </c>
      <c r="C46" s="69"/>
      <c r="D46" s="92">
        <f>2*6590</f>
        <v>13180</v>
      </c>
      <c r="E46" s="73"/>
      <c r="F46" s="6"/>
      <c r="G46" s="6"/>
    </row>
    <row r="47" spans="1:7" ht="31.5" x14ac:dyDescent="0.25">
      <c r="A47" s="71" t="s">
        <v>326</v>
      </c>
      <c r="B47" s="74" t="s">
        <v>331</v>
      </c>
      <c r="C47" s="75" t="s">
        <v>332</v>
      </c>
      <c r="D47" s="78">
        <v>3156.6</v>
      </c>
      <c r="E47" s="73"/>
      <c r="F47" s="6"/>
      <c r="G47" s="6"/>
    </row>
    <row r="48" spans="1:7" ht="31.5" x14ac:dyDescent="0.25">
      <c r="A48" s="71" t="s">
        <v>347</v>
      </c>
      <c r="B48" s="74" t="s">
        <v>364</v>
      </c>
      <c r="C48" s="75"/>
      <c r="D48" s="78">
        <f>1715*3</f>
        <v>5145</v>
      </c>
      <c r="E48" s="73"/>
      <c r="F48" s="6"/>
      <c r="G48" s="6"/>
    </row>
    <row r="49" spans="1:7" ht="31.5" x14ac:dyDescent="0.25">
      <c r="A49" s="71" t="s">
        <v>328</v>
      </c>
      <c r="B49" s="74" t="s">
        <v>381</v>
      </c>
      <c r="C49" s="75"/>
      <c r="D49" s="78">
        <v>14750</v>
      </c>
      <c r="E49" s="73"/>
      <c r="F49" s="6"/>
      <c r="G49" s="6"/>
    </row>
    <row r="50" spans="1:7" x14ac:dyDescent="0.25">
      <c r="A50" s="71" t="s">
        <v>329</v>
      </c>
      <c r="B50" s="74" t="s">
        <v>366</v>
      </c>
      <c r="C50" s="69" t="s">
        <v>336</v>
      </c>
      <c r="D50" s="71">
        <f>420*3</f>
        <v>1260</v>
      </c>
      <c r="E50" s="73"/>
      <c r="F50" s="6"/>
      <c r="G50" s="6"/>
    </row>
    <row r="51" spans="1:7" ht="31.5" x14ac:dyDescent="0.25">
      <c r="A51" s="71" t="s">
        <v>348</v>
      </c>
      <c r="B51" s="74" t="s">
        <v>368</v>
      </c>
      <c r="C51" s="69" t="s">
        <v>367</v>
      </c>
      <c r="D51" s="71">
        <f>495*2</f>
        <v>990</v>
      </c>
      <c r="E51" s="73"/>
      <c r="F51" s="6"/>
      <c r="G51" s="6"/>
    </row>
    <row r="52" spans="1:7" ht="18.75" customHeight="1" x14ac:dyDescent="0.25">
      <c r="A52" s="71" t="s">
        <v>349</v>
      </c>
      <c r="B52" s="74" t="s">
        <v>334</v>
      </c>
      <c r="C52" s="75" t="s">
        <v>336</v>
      </c>
      <c r="D52" s="78">
        <f>3*455</f>
        <v>1365</v>
      </c>
      <c r="E52" s="73"/>
      <c r="F52" s="6"/>
      <c r="G52" s="6"/>
    </row>
    <row r="53" spans="1:7" ht="47.25" customHeight="1" x14ac:dyDescent="0.25">
      <c r="A53" s="71" t="s">
        <v>350</v>
      </c>
      <c r="B53" s="74" t="s">
        <v>369</v>
      </c>
      <c r="C53" s="75"/>
      <c r="D53" s="78">
        <v>6500</v>
      </c>
      <c r="E53" s="73"/>
      <c r="F53" s="6"/>
      <c r="G53" s="6"/>
    </row>
    <row r="54" spans="1:7" ht="31.5" x14ac:dyDescent="0.25">
      <c r="A54" s="71" t="s">
        <v>330</v>
      </c>
      <c r="B54" s="74" t="s">
        <v>342</v>
      </c>
      <c r="C54" s="75"/>
      <c r="D54" s="78">
        <v>12560.3</v>
      </c>
      <c r="E54" s="73"/>
      <c r="F54" s="6"/>
      <c r="G54" s="6"/>
    </row>
    <row r="55" spans="1:7" ht="29.25" customHeight="1" x14ac:dyDescent="0.25">
      <c r="A55" s="71" t="s">
        <v>351</v>
      </c>
      <c r="B55" s="79" t="s">
        <v>343</v>
      </c>
      <c r="C55" s="80">
        <v>0.1</v>
      </c>
      <c r="D55" s="78">
        <f>0.1*SUM(D35:D54)</f>
        <v>106161.02</v>
      </c>
      <c r="E55" s="73"/>
      <c r="F55" s="6"/>
      <c r="G55" s="6"/>
    </row>
    <row r="56" spans="1:7" ht="28.5" customHeight="1" x14ac:dyDescent="0.25">
      <c r="A56" s="71" t="s">
        <v>353</v>
      </c>
      <c r="B56" s="90" t="s">
        <v>374</v>
      </c>
      <c r="C56" s="91"/>
      <c r="D56" s="89">
        <f>SUM(D35:D55)</f>
        <v>1167771.22</v>
      </c>
      <c r="E56" s="73"/>
      <c r="F56" s="6"/>
      <c r="G56" s="6"/>
    </row>
    <row r="57" spans="1:7" x14ac:dyDescent="0.25">
      <c r="A57" s="71" t="s">
        <v>333</v>
      </c>
      <c r="B57" s="90" t="s">
        <v>375</v>
      </c>
      <c r="C57" s="91"/>
      <c r="D57" s="89">
        <f>D21-D56</f>
        <v>-82962.310000000056</v>
      </c>
      <c r="E57" s="73"/>
      <c r="F57" s="6"/>
      <c r="G57" s="6"/>
    </row>
    <row r="58" spans="1:7" ht="19.5" customHeight="1" x14ac:dyDescent="0.25">
      <c r="A58" s="71" t="s">
        <v>335</v>
      </c>
      <c r="B58" s="123" t="s">
        <v>376</v>
      </c>
      <c r="C58" s="124"/>
      <c r="D58" s="125"/>
      <c r="E58" s="73"/>
      <c r="F58" s="6"/>
      <c r="G58" s="6"/>
    </row>
    <row r="59" spans="1:7" ht="19.5" customHeight="1" x14ac:dyDescent="0.25">
      <c r="A59" s="71" t="s">
        <v>337</v>
      </c>
      <c r="B59" s="72" t="s">
        <v>377</v>
      </c>
      <c r="C59" s="75"/>
      <c r="D59" s="78">
        <f>3300/2</f>
        <v>1650</v>
      </c>
      <c r="E59" s="73"/>
      <c r="F59" s="6"/>
      <c r="G59" s="6"/>
    </row>
    <row r="60" spans="1:7" ht="40.5" customHeight="1" x14ac:dyDescent="0.25">
      <c r="A60" s="71" t="s">
        <v>338</v>
      </c>
      <c r="B60" s="72" t="s">
        <v>378</v>
      </c>
      <c r="C60" s="75" t="s">
        <v>379</v>
      </c>
      <c r="D60" s="78">
        <v>4772</v>
      </c>
      <c r="E60" s="73"/>
      <c r="F60" s="6"/>
      <c r="G60" s="6"/>
    </row>
    <row r="61" spans="1:7" ht="32.25" customHeight="1" x14ac:dyDescent="0.25">
      <c r="A61" s="71" t="s">
        <v>339</v>
      </c>
      <c r="B61" s="72" t="s">
        <v>380</v>
      </c>
      <c r="C61" s="75"/>
      <c r="D61" s="78">
        <f>4772/2</f>
        <v>2386</v>
      </c>
      <c r="E61" s="73"/>
      <c r="F61" s="6"/>
      <c r="G61" s="6"/>
    </row>
    <row r="62" spans="1:7" ht="59.25" customHeight="1" x14ac:dyDescent="0.25">
      <c r="A62" s="71" t="s">
        <v>340</v>
      </c>
      <c r="B62" s="72" t="s">
        <v>382</v>
      </c>
      <c r="C62" s="75"/>
      <c r="D62" s="78">
        <v>3738</v>
      </c>
      <c r="E62" s="73"/>
      <c r="F62" s="6"/>
      <c r="G62" s="6"/>
    </row>
    <row r="63" spans="1:7" ht="36" customHeight="1" x14ac:dyDescent="0.25">
      <c r="A63" s="71" t="s">
        <v>341</v>
      </c>
      <c r="B63" s="72" t="s">
        <v>383</v>
      </c>
      <c r="C63" s="75"/>
      <c r="D63" s="78">
        <v>2656</v>
      </c>
      <c r="E63" s="73"/>
      <c r="F63" s="6"/>
      <c r="G63" s="6"/>
    </row>
    <row r="64" spans="1:7" ht="173.25" x14ac:dyDescent="0.25">
      <c r="A64" s="71" t="s">
        <v>352</v>
      </c>
      <c r="B64" s="74" t="s">
        <v>384</v>
      </c>
      <c r="C64" s="75"/>
      <c r="D64" s="78">
        <v>16249</v>
      </c>
      <c r="E64" s="73"/>
      <c r="F64" s="6"/>
      <c r="G64" s="6"/>
    </row>
    <row r="65" spans="1:7" x14ac:dyDescent="0.25">
      <c r="A65" s="71" t="s">
        <v>354</v>
      </c>
      <c r="B65" s="74" t="s">
        <v>385</v>
      </c>
      <c r="C65" s="75"/>
      <c r="D65" s="78">
        <v>119800</v>
      </c>
      <c r="E65" s="73"/>
      <c r="F65" s="6"/>
      <c r="G65" s="6"/>
    </row>
    <row r="66" spans="1:7" ht="31.5" x14ac:dyDescent="0.25">
      <c r="A66" s="71" t="s">
        <v>355</v>
      </c>
      <c r="B66" s="74" t="s">
        <v>386</v>
      </c>
      <c r="C66" s="75"/>
      <c r="D66" s="78">
        <v>1950</v>
      </c>
      <c r="E66" s="73"/>
      <c r="F66" s="6"/>
      <c r="G66" s="6"/>
    </row>
    <row r="67" spans="1:7" x14ac:dyDescent="0.25">
      <c r="A67" s="71" t="s">
        <v>356</v>
      </c>
      <c r="B67" s="74" t="s">
        <v>387</v>
      </c>
      <c r="C67" s="75" t="s">
        <v>388</v>
      </c>
      <c r="D67" s="78">
        <f>1786*3</f>
        <v>5358</v>
      </c>
      <c r="E67" s="73"/>
      <c r="F67" s="6"/>
      <c r="G67" s="6"/>
    </row>
    <row r="68" spans="1:7" ht="31.5" x14ac:dyDescent="0.25">
      <c r="A68" s="71" t="s">
        <v>357</v>
      </c>
      <c r="B68" s="74" t="s">
        <v>393</v>
      </c>
      <c r="C68" s="75" t="s">
        <v>336</v>
      </c>
      <c r="D68" s="78">
        <v>67724</v>
      </c>
      <c r="E68" s="73"/>
      <c r="F68" s="6"/>
      <c r="G68" s="6"/>
    </row>
    <row r="69" spans="1:7" ht="64.5" customHeight="1" x14ac:dyDescent="0.25">
      <c r="A69" s="71" t="s">
        <v>358</v>
      </c>
      <c r="B69" s="79" t="s">
        <v>390</v>
      </c>
      <c r="C69" s="80" t="s">
        <v>389</v>
      </c>
      <c r="D69" s="78">
        <v>16300</v>
      </c>
      <c r="E69" s="6"/>
      <c r="F69" s="6"/>
      <c r="G69" s="6"/>
    </row>
    <row r="70" spans="1:7" ht="30" customHeight="1" x14ac:dyDescent="0.25">
      <c r="A70" s="71" t="s">
        <v>359</v>
      </c>
      <c r="B70" s="81" t="s">
        <v>391</v>
      </c>
      <c r="C70" s="82"/>
      <c r="D70" s="83">
        <f>SUM(D60:D69)</f>
        <v>240933</v>
      </c>
      <c r="E70" s="6"/>
      <c r="F70" s="6"/>
      <c r="G70" s="6"/>
    </row>
    <row r="71" spans="1:7" ht="31.5" customHeight="1" x14ac:dyDescent="0.25">
      <c r="A71" s="71" t="s">
        <v>360</v>
      </c>
      <c r="B71" s="81" t="s">
        <v>392</v>
      </c>
      <c r="C71" s="82"/>
      <c r="D71" s="83">
        <f>D22-D70</f>
        <v>19225.600000000006</v>
      </c>
      <c r="E71" s="6"/>
      <c r="F71" s="6"/>
      <c r="G71" s="6"/>
    </row>
    <row r="72" spans="1:7" ht="34.5" customHeight="1" x14ac:dyDescent="0.25">
      <c r="A72" s="119" t="s">
        <v>190</v>
      </c>
      <c r="B72" s="119"/>
      <c r="C72" s="119"/>
      <c r="D72" s="119"/>
    </row>
    <row r="73" spans="1:7" x14ac:dyDescent="0.25">
      <c r="A73" s="23">
        <v>23</v>
      </c>
      <c r="B73" s="84" t="s">
        <v>191</v>
      </c>
      <c r="C73" s="23" t="s">
        <v>6</v>
      </c>
      <c r="D73" s="69">
        <v>0</v>
      </c>
    </row>
    <row r="74" spans="1:7" x14ac:dyDescent="0.25">
      <c r="A74" s="23">
        <v>24</v>
      </c>
      <c r="B74" s="84" t="s">
        <v>192</v>
      </c>
      <c r="C74" s="23" t="s">
        <v>6</v>
      </c>
      <c r="D74" s="69">
        <v>0</v>
      </c>
    </row>
    <row r="75" spans="1:7" ht="31.5" x14ac:dyDescent="0.25">
      <c r="A75" s="23">
        <v>25</v>
      </c>
      <c r="B75" s="84" t="s">
        <v>193</v>
      </c>
      <c r="C75" s="23" t="s">
        <v>6</v>
      </c>
      <c r="D75" s="69">
        <v>0</v>
      </c>
    </row>
    <row r="76" spans="1:7" x14ac:dyDescent="0.25">
      <c r="A76" s="23">
        <v>26</v>
      </c>
      <c r="B76" s="84" t="s">
        <v>194</v>
      </c>
      <c r="C76" s="23" t="s">
        <v>13</v>
      </c>
      <c r="D76" s="69">
        <v>0</v>
      </c>
    </row>
    <row r="77" spans="1:7" x14ac:dyDescent="0.25">
      <c r="A77" s="126" t="s">
        <v>119</v>
      </c>
      <c r="B77" s="126"/>
      <c r="C77" s="126"/>
      <c r="D77" s="126"/>
    </row>
    <row r="78" spans="1:7" ht="31.5" x14ac:dyDescent="0.25">
      <c r="A78" s="23">
        <v>27</v>
      </c>
      <c r="B78" s="85" t="s">
        <v>120</v>
      </c>
      <c r="C78" s="23" t="s">
        <v>13</v>
      </c>
      <c r="D78" s="71"/>
    </row>
    <row r="79" spans="1:7" x14ac:dyDescent="0.25">
      <c r="A79" s="23">
        <v>28</v>
      </c>
      <c r="B79" s="84" t="s">
        <v>125</v>
      </c>
      <c r="C79" s="23" t="s">
        <v>13</v>
      </c>
      <c r="D79" s="71">
        <v>0</v>
      </c>
    </row>
    <row r="80" spans="1:7" x14ac:dyDescent="0.25">
      <c r="A80" s="23">
        <v>29</v>
      </c>
      <c r="B80" s="84" t="s">
        <v>126</v>
      </c>
      <c r="C80" s="23" t="s">
        <v>13</v>
      </c>
      <c r="D80" s="71">
        <v>792407.69</v>
      </c>
    </row>
    <row r="81" spans="1:7" ht="31.5" x14ac:dyDescent="0.25">
      <c r="A81" s="23">
        <v>30</v>
      </c>
      <c r="B81" s="85" t="s">
        <v>121</v>
      </c>
      <c r="C81" s="23" t="s">
        <v>13</v>
      </c>
      <c r="D81" s="71"/>
    </row>
    <row r="82" spans="1:7" x14ac:dyDescent="0.25">
      <c r="A82" s="23">
        <v>31</v>
      </c>
      <c r="B82" s="84" t="s">
        <v>125</v>
      </c>
      <c r="C82" s="23" t="s">
        <v>13</v>
      </c>
      <c r="D82" s="71">
        <v>0</v>
      </c>
    </row>
    <row r="83" spans="1:7" x14ac:dyDescent="0.25">
      <c r="A83" s="23">
        <v>32</v>
      </c>
      <c r="B83" s="84" t="s">
        <v>126</v>
      </c>
      <c r="C83" s="23" t="s">
        <v>13</v>
      </c>
      <c r="D83" s="71">
        <v>1057092.8999999999</v>
      </c>
    </row>
    <row r="84" spans="1:7" ht="48" customHeight="1" x14ac:dyDescent="0.25">
      <c r="A84" s="126" t="s">
        <v>270</v>
      </c>
      <c r="B84" s="126"/>
      <c r="C84" s="126"/>
      <c r="D84" s="126"/>
    </row>
    <row r="85" spans="1:7" ht="47.25" x14ac:dyDescent="0.25">
      <c r="A85" s="127">
        <v>33</v>
      </c>
      <c r="B85" s="85" t="s">
        <v>91</v>
      </c>
      <c r="C85" s="23" t="s">
        <v>5</v>
      </c>
      <c r="D85" s="69" t="s">
        <v>256</v>
      </c>
      <c r="E85" s="8" t="s">
        <v>246</v>
      </c>
      <c r="F85" s="8" t="s">
        <v>251</v>
      </c>
      <c r="G85" s="8" t="s">
        <v>254</v>
      </c>
    </row>
    <row r="86" spans="1:7" x14ac:dyDescent="0.25">
      <c r="A86" s="128"/>
      <c r="B86" s="85" t="s">
        <v>59</v>
      </c>
      <c r="C86" s="23" t="s">
        <v>5</v>
      </c>
      <c r="D86" s="69" t="s">
        <v>241</v>
      </c>
      <c r="E86" s="8" t="s">
        <v>241</v>
      </c>
      <c r="F86" s="8" t="s">
        <v>241</v>
      </c>
      <c r="G86" s="8" t="s">
        <v>255</v>
      </c>
    </row>
    <row r="87" spans="1:7" x14ac:dyDescent="0.25">
      <c r="A87" s="128"/>
      <c r="B87" s="85" t="s">
        <v>122</v>
      </c>
      <c r="C87" s="23" t="s">
        <v>98</v>
      </c>
      <c r="D87" s="69">
        <v>17592.768</v>
      </c>
      <c r="E87" s="8">
        <v>10996.828</v>
      </c>
      <c r="F87" s="8">
        <v>6420.48</v>
      </c>
      <c r="G87" s="8">
        <v>1423.54</v>
      </c>
    </row>
    <row r="88" spans="1:7" x14ac:dyDescent="0.25">
      <c r="A88" s="128"/>
      <c r="B88" s="85" t="s">
        <v>195</v>
      </c>
      <c r="C88" s="23" t="s">
        <v>13</v>
      </c>
      <c r="D88" s="86">
        <v>200912.87</v>
      </c>
      <c r="E88" s="58">
        <v>117282.66</v>
      </c>
      <c r="F88" s="58">
        <f>95871.09+370025.29</f>
        <v>465896.38</v>
      </c>
      <c r="G88" s="58">
        <v>1490905.12</v>
      </c>
    </row>
    <row r="89" spans="1:7" x14ac:dyDescent="0.25">
      <c r="A89" s="128"/>
      <c r="B89" s="84" t="s">
        <v>196</v>
      </c>
      <c r="C89" s="23" t="s">
        <v>13</v>
      </c>
      <c r="D89" s="87">
        <v>171477.41</v>
      </c>
      <c r="E89" s="59">
        <v>99957.93</v>
      </c>
      <c r="F89" s="59">
        <f>80320.24+312253.59</f>
        <v>392573.83</v>
      </c>
      <c r="G89" s="59">
        <v>1373717.66</v>
      </c>
    </row>
    <row r="90" spans="1:7" x14ac:dyDescent="0.25">
      <c r="A90" s="128"/>
      <c r="B90" s="84" t="s">
        <v>197</v>
      </c>
      <c r="C90" s="23" t="s">
        <v>13</v>
      </c>
      <c r="D90" s="87">
        <f>D88-D89</f>
        <v>29435.459999999992</v>
      </c>
      <c r="E90" s="59">
        <f>E88-E89</f>
        <v>17324.73000000001</v>
      </c>
      <c r="F90" s="59">
        <f>F88-F89</f>
        <v>73322.549999999988</v>
      </c>
      <c r="G90" s="59">
        <f>G88-G89</f>
        <v>117187.4600000002</v>
      </c>
    </row>
    <row r="91" spans="1:7" ht="31.5" x14ac:dyDescent="0.25">
      <c r="A91" s="128"/>
      <c r="B91" s="84" t="s">
        <v>200</v>
      </c>
      <c r="C91" s="23" t="s">
        <v>13</v>
      </c>
      <c r="D91" s="133" t="s">
        <v>365</v>
      </c>
      <c r="E91" s="134"/>
      <c r="F91" s="134"/>
      <c r="G91" s="135"/>
    </row>
    <row r="92" spans="1:7" ht="31.5" x14ac:dyDescent="0.25">
      <c r="A92" s="128"/>
      <c r="B92" s="84" t="s">
        <v>199</v>
      </c>
      <c r="C92" s="23" t="s">
        <v>13</v>
      </c>
      <c r="D92" s="133" t="s">
        <v>365</v>
      </c>
      <c r="E92" s="134"/>
      <c r="F92" s="134"/>
      <c r="G92" s="135"/>
    </row>
    <row r="93" spans="1:7" ht="31.5" x14ac:dyDescent="0.25">
      <c r="A93" s="128"/>
      <c r="B93" s="84" t="s">
        <v>198</v>
      </c>
      <c r="C93" s="23" t="s">
        <v>13</v>
      </c>
      <c r="D93" s="133" t="s">
        <v>365</v>
      </c>
      <c r="E93" s="134"/>
      <c r="F93" s="134"/>
      <c r="G93" s="135"/>
    </row>
    <row r="94" spans="1:7" ht="47.25" x14ac:dyDescent="0.25">
      <c r="A94" s="129"/>
      <c r="B94" s="85" t="s">
        <v>201</v>
      </c>
      <c r="C94" s="23" t="s">
        <v>13</v>
      </c>
      <c r="D94" s="86">
        <v>0</v>
      </c>
      <c r="E94" s="8">
        <v>0</v>
      </c>
      <c r="F94" s="8">
        <v>0</v>
      </c>
      <c r="G94" s="8">
        <v>0</v>
      </c>
    </row>
    <row r="95" spans="1:7" x14ac:dyDescent="0.25">
      <c r="A95" s="130" t="s">
        <v>202</v>
      </c>
      <c r="B95" s="131"/>
      <c r="C95" s="131"/>
      <c r="D95" s="132"/>
    </row>
    <row r="96" spans="1:7" x14ac:dyDescent="0.25">
      <c r="A96" s="23">
        <v>34</v>
      </c>
      <c r="B96" s="84" t="s">
        <v>191</v>
      </c>
      <c r="C96" s="23" t="s">
        <v>6</v>
      </c>
      <c r="D96" s="87">
        <v>0</v>
      </c>
    </row>
    <row r="97" spans="1:4" x14ac:dyDescent="0.25">
      <c r="A97" s="23">
        <v>35</v>
      </c>
      <c r="B97" s="84" t="s">
        <v>192</v>
      </c>
      <c r="C97" s="23" t="s">
        <v>6</v>
      </c>
      <c r="D97" s="69">
        <v>0</v>
      </c>
    </row>
    <row r="98" spans="1:4" ht="31.5" x14ac:dyDescent="0.25">
      <c r="A98" s="23">
        <v>36</v>
      </c>
      <c r="B98" s="84" t="s">
        <v>193</v>
      </c>
      <c r="C98" s="23" t="s">
        <v>6</v>
      </c>
      <c r="D98" s="22">
        <v>0</v>
      </c>
    </row>
    <row r="99" spans="1:4" x14ac:dyDescent="0.25">
      <c r="A99" s="23">
        <v>37</v>
      </c>
      <c r="B99" s="84" t="s">
        <v>194</v>
      </c>
      <c r="C99" s="23" t="s">
        <v>13</v>
      </c>
      <c r="D99" s="69">
        <v>0</v>
      </c>
    </row>
    <row r="100" spans="1:4" x14ac:dyDescent="0.25">
      <c r="A100" s="130" t="s">
        <v>203</v>
      </c>
      <c r="B100" s="131"/>
      <c r="C100" s="131"/>
      <c r="D100" s="132"/>
    </row>
    <row r="101" spans="1:4" ht="31.5" x14ac:dyDescent="0.25">
      <c r="A101" s="23">
        <v>38</v>
      </c>
      <c r="B101" s="84" t="s">
        <v>204</v>
      </c>
      <c r="C101" s="23" t="s">
        <v>6</v>
      </c>
      <c r="D101" s="69">
        <v>0</v>
      </c>
    </row>
    <row r="102" spans="1:4" x14ac:dyDescent="0.25">
      <c r="A102" s="23">
        <v>39</v>
      </c>
      <c r="B102" s="84" t="s">
        <v>205</v>
      </c>
      <c r="C102" s="23" t="s">
        <v>6</v>
      </c>
      <c r="D102" s="69">
        <v>0</v>
      </c>
    </row>
    <row r="103" spans="1:4" ht="31.5" x14ac:dyDescent="0.25">
      <c r="A103" s="23">
        <v>40</v>
      </c>
      <c r="B103" s="84" t="s">
        <v>206</v>
      </c>
      <c r="C103" s="23" t="s">
        <v>13</v>
      </c>
      <c r="D103" s="22">
        <v>0</v>
      </c>
    </row>
    <row r="104" spans="1:4" x14ac:dyDescent="0.25">
      <c r="B104" s="1"/>
    </row>
    <row r="105" spans="1:4" x14ac:dyDescent="0.25">
      <c r="B105" s="1" t="s">
        <v>344</v>
      </c>
      <c r="D105" s="1" t="s">
        <v>345</v>
      </c>
    </row>
  </sheetData>
  <mergeCells count="15">
    <mergeCell ref="A77:D77"/>
    <mergeCell ref="A84:D84"/>
    <mergeCell ref="A85:A94"/>
    <mergeCell ref="A95:D95"/>
    <mergeCell ref="A100:D100"/>
    <mergeCell ref="D91:G91"/>
    <mergeCell ref="D92:G92"/>
    <mergeCell ref="D93:G93"/>
    <mergeCell ref="D1:G4"/>
    <mergeCell ref="A6:E6"/>
    <mergeCell ref="A12:D12"/>
    <mergeCell ref="A31:D31"/>
    <mergeCell ref="A72:D72"/>
    <mergeCell ref="B34:D34"/>
    <mergeCell ref="B58:D58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2019-04-16T03:12:41Z</dcterms:modified>
</cp:coreProperties>
</file>