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46" i="12" l="1"/>
  <c r="D48" i="12" s="1"/>
  <c r="D61" i="12"/>
  <c r="D60" i="12"/>
  <c r="D33" i="12" l="1"/>
  <c r="D52" i="12"/>
  <c r="D58" i="12"/>
  <c r="D54" i="12" l="1"/>
  <c r="D13" i="12"/>
  <c r="D28" i="12"/>
  <c r="D20" i="12"/>
  <c r="D19" i="12"/>
  <c r="D16" i="12"/>
  <c r="D15" i="12"/>
  <c r="D38" i="12" l="1"/>
  <c r="D37" i="12"/>
  <c r="D34" i="12"/>
  <c r="D49" i="12" l="1"/>
  <c r="D50" i="12" s="1"/>
  <c r="D18" i="12"/>
  <c r="D25" i="12" s="1"/>
  <c r="D14" i="12" l="1"/>
  <c r="D28" i="5" l="1"/>
</calcChain>
</file>

<file path=xl/sharedStrings.xml><?xml version="1.0" encoding="utf-8"?>
<sst xmlns="http://schemas.openxmlformats.org/spreadsheetml/2006/main" count="1003" uniqueCount="385">
  <si>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</si>
  <si>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</si>
  <si>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</si>
  <si>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</si>
  <si>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</si>
  <si>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</si>
  <si>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</si>
  <si>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</si>
  <si>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</si>
  <si>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</si>
  <si>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</si>
  <si>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</si>
  <si>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</si>
  <si>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</si>
  <si>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</si>
  <si>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</si>
  <si>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</si>
  <si>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</si>
  <si>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</si>
  <si>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</si>
  <si>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</si>
  <si>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</si>
  <si>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</si>
  <si>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</si>
  <si>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</si>
  <si>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</si>
  <si>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</si>
  <si>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</si>
  <si>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</si>
  <si>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</si>
  <si>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</si>
  <si>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</si>
  <si>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</si>
  <si>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</si>
  <si>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</si>
  <si>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</si>
  <si>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</si>
  <si>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</si>
  <si>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</si>
  <si>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</si>
  <si>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</si>
  <si>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</si>
  <si>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</si>
  <si>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</si>
  <si>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</si>
  <si>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</si>
  <si>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</si>
  <si>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</si>
  <si>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</si>
  <si>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</si>
  <si>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</si>
  <si>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</si>
  <si>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</si>
  <si>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</si>
  <si>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</si>
  <si>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</si>
  <si>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</si>
  <si>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</si>
  <si>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</si>
  <si>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</si>
  <si>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</si>
  <si>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</si>
  <si>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</si>
  <si>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</si>
  <si>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</si>
  <si>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</si>
  <si>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</si>
  <si>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</si>
  <si>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</si>
  <si>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</si>
  <si>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</si>
  <si>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</si>
  <si>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</si>
  <si>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</si>
  <si>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</si>
  <si>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</si>
  <si>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</si>
  <si>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</si>
  <si>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</si>
  <si>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</si>
  <si>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</si>
  <si>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</si>
  <si>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</si>
  <si>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</si>
  <si>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</si>
  <si>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</si>
  <si>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</si>
  <si>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</si>
  <si>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</si>
  <si>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</si>
  <si>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</si>
  <si>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</si>
  <si>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</si>
  <si>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</si>
  <si>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</si>
  <si>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</si>
  <si>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</si>
  <si>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</si>
  <si>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</si>
  <si>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</si>
  <si>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</si>
  <si>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</si>
  <si>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</si>
  <si>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</si>
  <si>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</si>
  <si>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</si>
  <si>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</si>
  <si>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</si>
  <si>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</si>
  <si>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</si>
  <si>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</si>
  <si>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</si>
  <si>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</si>
  <si>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</si>
  <si>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</si>
  <si>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</si>
  <si>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</si>
  <si>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</si>
  <si>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</si>
  <si>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</si>
  <si>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</si>
  <si>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</si>
  <si>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</si>
  <si>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</si>
  <si>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</si>
  <si>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</si>
  <si>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</si>
  <si>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</si>
  <si>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</si>
  <si>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</si>
  <si>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</si>
  <si>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</si>
  <si>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</si>
  <si>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</si>
  <si>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</si>
  <si>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</si>
  <si>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</si>
  <si>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</si>
  <si>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</si>
  <si>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</si>
  <si>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</si>
  <si>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</si>
  <si>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</si>
  <si>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</si>
  <si>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</si>
  <si>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</si>
  <si>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</si>
  <si>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</si>
  <si>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</si>
  <si>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</si>
  <si>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</si>
  <si>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</si>
  <si>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</si>
  <si>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</si>
  <si>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</si>
  <si>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</si>
  <si>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</si>
  <si>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</si>
  <si>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</si>
  <si>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</si>
  <si>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</si>
  <si>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</si>
  <si>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</si>
  <si>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</si>
  <si>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</si>
  <si>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</si>
  <si>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</si>
  <si>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</si>
  <si>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</si>
  <si>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</si>
  <si>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</si>
  <si>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</si>
  <si>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</si>
  <si>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</si>
  <si>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</si>
  <si>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</si>
  <si>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</si>
  <si>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</si>
  <si>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</si>
  <si>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</si>
  <si>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</si>
  <si>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</si>
  <si>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</si>
  <si>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</si>
  <si>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</si>
  <si>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</si>
  <si>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</si>
  <si>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</si>
  <si>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</si>
  <si>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</si>
  <si>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</si>
  <si>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</si>
  <si>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</si>
  <si>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</si>
  <si>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</si>
  <si>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</si>
  <si>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</si>
  <si>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</si>
  <si>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</si>
  <si>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</si>
  <si>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</si>
  <si>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</si>
  <si>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</si>
  <si>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</si>
  <si>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</si>
  <si>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</si>
  <si>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</si>
  <si>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</si>
  <si>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</si>
  <si>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</si>
  <si>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</si>
  <si>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</si>
  <si>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</si>
  <si>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</si>
  <si>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</si>
  <si>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</si>
  <si>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</si>
  <si>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</si>
  <si>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</si>
  <si>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</si>
  <si>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</si>
  <si>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</si>
  <si>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</si>
  <si>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</si>
  <si>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</si>
  <si>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</si>
  <si>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</si>
  <si>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</si>
  <si>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</si>
  <si>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</si>
  <si>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</si>
  <si>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</si>
  <si>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</si>
  <si>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</si>
  <si>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</si>
  <si>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</si>
  <si>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</si>
  <si>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</si>
  <si>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</si>
  <si>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</si>
  <si>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</si>
  <si>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</si>
  <si>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</si>
  <si>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</si>
  <si>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</si>
  <si>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</si>
  <si>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</si>
  <si>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</si>
  <si>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</si>
  <si>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</si>
  <si>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</si>
  <si>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</si>
  <si>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</si>
  <si>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</si>
  <si>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</si>
  <si>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</si>
  <si>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</si>
  <si>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</si>
  <si>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</si>
  <si>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</si>
  <si>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</si>
  <si>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</si>
  <si>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</si>
  <si>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</si>
  <si>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</si>
  <si>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</si>
  <si>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</si>
  <si>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</si>
  <si>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</si>
  <si>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</si>
  <si>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</si>
  <si>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</si>
  <si>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</si>
  <si>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</si>
  <si>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</si>
  <si>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</si>
  <si>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</si>
  <si>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</si>
  <si>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</si>
  <si>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</si>
  <si>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</si>
  <si>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</si>
  <si>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</si>
  <si>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</si>
  <si>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</si>
  <si>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</si>
  <si>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</si>
  <si>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</si>
  <si>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</si>
  <si>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</si>
  <si>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</si>
  <si>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</si>
  <si>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</si>
  <si>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</si>
  <si>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</si>
  <si>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</si>
  <si>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</si>
  <si>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</si>
  <si>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</si>
  <si>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</si>
  <si>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</si>
  <si>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</si>
  <si>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</si>
  <si>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</si>
  <si>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</si>
  <si>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</si>
  <si>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</si>
  <si>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</si>
  <si>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</si>
  <si>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</si>
  <si>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</si>
  <si>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</si>
  <si>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</si>
  <si>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</si>
  <si>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</si>
  <si>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Ежеквартально</t>
  </si>
  <si>
    <t>Скашивание травы</t>
  </si>
  <si>
    <t>июль, сентябрь</t>
  </si>
  <si>
    <t>Уборка снега с подъездных козырьков</t>
  </si>
  <si>
    <t>Посыпка пешеходных дорожек отсевом</t>
  </si>
  <si>
    <t>Генеральная уборка подъезда</t>
  </si>
  <si>
    <t>Вознаграждение управляющей компании</t>
  </si>
  <si>
    <t>Текущий ремонт</t>
  </si>
  <si>
    <t>Гл. инженер ООО "УК "Прибайкальская"</t>
  </si>
  <si>
    <t>Белкин И. О.</t>
  </si>
  <si>
    <t>2550 руб. в месяц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</si>
  <si>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</si>
  <si>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</si>
  <si>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</si>
  <si>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</si>
  <si>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</si>
  <si>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</si>
  <si>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</si>
  <si>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</si>
  <si>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</si>
  <si>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</si>
  <si>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20.11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</si>
  <si>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</si>
  <si>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</si>
  <si>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</si>
  <si>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</si>
  <si>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</si>
  <si>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</si>
  <si>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</si>
  <si>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>содержание</t>
  </si>
  <si>
    <t>1,50 руб. кв .м</t>
  </si>
  <si>
    <t>Биллинг прибора учета тепловой энергии(снятие показаний, обработка и согласование с ООО "Иркутскэнергосбыт")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</si>
  <si>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</si>
  <si>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</si>
  <si>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1 раз</t>
  </si>
  <si>
    <t>Форма 2.8. Отчет об исполнении ООО "УК "Прибайкальская" договора управления смет доходов и расходов МКД м-на Университетский, 81 за период с 01.01.2018 г. по 31.12.2018 г.</t>
  </si>
  <si>
    <t xml:space="preserve"> 20.19</t>
  </si>
  <si>
    <t xml:space="preserve"> 20.20</t>
  </si>
  <si>
    <t xml:space="preserve"> 20.21</t>
  </si>
  <si>
    <t xml:space="preserve"> 20.22</t>
  </si>
  <si>
    <t xml:space="preserve"> 20.23</t>
  </si>
  <si>
    <t xml:space="preserve">                                  455 руб./шт.
475 руб./шт.
412 руб./шт.
</t>
  </si>
  <si>
    <t xml:space="preserve">Монтаж теплоизоляции трубопроводов в подвальном помещении                                        Диам 32 мм 46 м
Диам 25 мм 5 м
Диам 20 мм 12 м
</t>
  </si>
  <si>
    <t xml:space="preserve">Монтаж крана шарового приварного на систему холодного водоснабжения диам 40 мм </t>
  </si>
  <si>
    <t xml:space="preserve">
385 руб 1 п.м.</t>
  </si>
  <si>
    <t>Ремонт межпанельных швов                                       кв 19-3 п.м
кв 18- 13 п.м
кв 12- 34,5п.м
кв 7- 29,5 п.м                                                                  итого 80 п.м</t>
  </si>
  <si>
    <t xml:space="preserve"> 20.25</t>
  </si>
  <si>
    <t xml:space="preserve"> 20.26</t>
  </si>
  <si>
    <t xml:space="preserve"> 20.27</t>
  </si>
  <si>
    <t>Благоустройство и покупка цветов</t>
  </si>
  <si>
    <t xml:space="preserve">Замена кранов систем ХВС, ГВС, отопления                Диам 20мм 23 шт
Диам 25мм 7 шт
Диам 15мм 2 шт.
</t>
  </si>
  <si>
    <t>Содержание общего имущества</t>
  </si>
  <si>
    <t xml:space="preserve"> 20.24</t>
  </si>
  <si>
    <t xml:space="preserve"> 20.28</t>
  </si>
  <si>
    <t xml:space="preserve"> 20.29</t>
  </si>
  <si>
    <t xml:space="preserve"> 20.30</t>
  </si>
  <si>
    <t xml:space="preserve"> 20.31</t>
  </si>
  <si>
    <t xml:space="preserve">Прочие расходы (договора управления,канцтовары, квитанции и т. д.), </t>
  </si>
  <si>
    <t>Остаток средст за 2017 г. ("-" перерасход)</t>
  </si>
  <si>
    <t>Остаток средств по статье "Содержание" на конец периода с учетом остатков 2017 г. ("-" перерасход)</t>
  </si>
  <si>
    <t>Остаток средств  по статье "Текущий ремонт" на конец периода  е с учетом остатков 2017 г.             ("-" перерасход)</t>
  </si>
  <si>
    <t>Ремонт (бетонирование) провала отмостки в углу между мкд м-на Университетский, 80, 81</t>
  </si>
  <si>
    <t xml:space="preserve">Замена трубопровода системы горячего водоснабжения                                                   Диам. 32 мм 12 м 
Диам. 25 мм 5 м
в подвальном помещении </t>
  </si>
  <si>
    <t xml:space="preserve">                        830 руб./м
820 руб./м
</t>
  </si>
  <si>
    <t xml:space="preserve">Ремонт металлического козырька над балконом кв. 19 </t>
  </si>
  <si>
    <t xml:space="preserve">Замена трубопроводов системы канализации      20 м в подвальном помещении </t>
  </si>
  <si>
    <t>Итого рсходы по статье "Текущий ремонт" за 2018 г.</t>
  </si>
  <si>
    <t>Итого рсходы по статье "Содержание" за 2018 г.</t>
  </si>
  <si>
    <t>400 руб в месяц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</si>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</sst>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Border="1" applyAlignment="1"/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3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5">
          <cell r="B25">
            <v>44176.92</v>
          </cell>
          <cell r="C25">
            <v>186685.2</v>
          </cell>
          <cell r="D25">
            <v>177171.92</v>
          </cell>
          <cell r="E25">
            <v>53668.26</v>
          </cell>
          <cell r="F25">
            <v>15189.84</v>
          </cell>
          <cell r="G25">
            <v>71802</v>
          </cell>
          <cell r="H25">
            <v>67542.27</v>
          </cell>
          <cell r="I25">
            <v>19449.57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I8" sqref="I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132</v>
      </c>
      <c r="B1" s="95"/>
      <c r="C1" s="95"/>
      <c r="D1" s="95"/>
    </row>
    <row r="2" spans="1:4" s="14" customFormat="1" x14ac:dyDescent="0.25"/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160.08000000000001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7" t="s">
        <v>83</v>
      </c>
      <c r="B1" s="97"/>
      <c r="C1" s="97"/>
      <c r="D1" s="9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4" t="s">
        <v>173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8" t="s">
        <v>44</v>
      </c>
      <c r="B12" s="98"/>
      <c r="C12" s="98"/>
      <c r="D12" s="9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8" t="s">
        <v>47</v>
      </c>
      <c r="B15" s="98"/>
      <c r="C15" s="98"/>
      <c r="D15" s="9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4" t="s">
        <v>85</v>
      </c>
      <c r="B20" s="94"/>
      <c r="C20" s="94"/>
      <c r="D20" s="9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9" t="s">
        <v>55</v>
      </c>
      <c r="B24" s="99"/>
      <c r="C24" s="99"/>
      <c r="D24" s="99"/>
    </row>
    <row r="25" spans="1:4" s="6" customFormat="1" ht="20.100000000000001" customHeight="1" x14ac:dyDescent="0.25">
      <c r="A25" s="100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1"/>
      <c r="B26" s="7" t="s">
        <v>57</v>
      </c>
      <c r="C26" s="5" t="s">
        <v>5</v>
      </c>
      <c r="D26" s="28" t="s">
        <v>227</v>
      </c>
    </row>
    <row r="27" spans="1:4" s="6" customFormat="1" ht="36.75" customHeight="1" x14ac:dyDescent="0.25">
      <c r="A27" s="101"/>
      <c r="B27" s="3" t="s">
        <v>58</v>
      </c>
      <c r="C27" s="5" t="s">
        <v>5</v>
      </c>
      <c r="D27" s="50" t="s">
        <v>228</v>
      </c>
    </row>
    <row r="28" spans="1:4" s="6" customFormat="1" ht="20.100000000000001" customHeight="1" x14ac:dyDescent="0.25">
      <c r="A28" s="101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101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2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0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101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101"/>
      <c r="B33" s="3" t="s">
        <v>58</v>
      </c>
      <c r="C33" s="5" t="s">
        <v>5</v>
      </c>
      <c r="D33" s="50" t="s">
        <v>281</v>
      </c>
    </row>
    <row r="34" spans="1:4" s="6" customFormat="1" ht="20.100000000000001" customHeight="1" x14ac:dyDescent="0.25">
      <c r="A34" s="101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10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2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0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101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101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101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10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2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8" t="s">
        <v>62</v>
      </c>
      <c r="B43" s="98"/>
      <c r="C43" s="98"/>
      <c r="D43" s="9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8" t="s">
        <v>65</v>
      </c>
      <c r="B46" s="98"/>
      <c r="C46" s="98"/>
      <c r="D46" s="9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8" t="s">
        <v>67</v>
      </c>
      <c r="B48" s="98"/>
      <c r="C48" s="98"/>
      <c r="D48" s="9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8" t="s">
        <v>69</v>
      </c>
      <c r="B50" s="98"/>
      <c r="C50" s="98"/>
      <c r="D50" s="9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4" t="s">
        <v>71</v>
      </c>
      <c r="B52" s="94"/>
      <c r="C52" s="94"/>
      <c r="D52" s="9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8" t="s">
        <v>74</v>
      </c>
      <c r="B55" s="98"/>
      <c r="C55" s="98"/>
      <c r="D55" s="9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8" t="s">
        <v>76</v>
      </c>
      <c r="B57" s="98"/>
      <c r="C57" s="98"/>
      <c r="D57" s="9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98" t="s">
        <v>78</v>
      </c>
      <c r="B59" s="98"/>
      <c r="C59" s="98"/>
      <c r="D59" s="9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8" t="s">
        <v>80</v>
      </c>
      <c r="B61" s="98"/>
      <c r="C61" s="98"/>
      <c r="D61" s="9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94" t="s">
        <v>86</v>
      </c>
      <c r="B63" s="94"/>
      <c r="C63" s="94"/>
      <c r="D63" s="9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L3" sqref="L3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00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101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101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101"/>
      <c r="B8" s="3" t="s">
        <v>175</v>
      </c>
      <c r="C8" s="5" t="s">
        <v>5</v>
      </c>
      <c r="D8" s="28"/>
    </row>
    <row r="9" spans="1:4" s="6" customFormat="1" ht="34.5" customHeight="1" x14ac:dyDescent="0.25">
      <c r="A9" s="101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1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102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100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101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101"/>
      <c r="B14" s="7" t="s">
        <v>88</v>
      </c>
      <c r="C14" s="5" t="s">
        <v>13</v>
      </c>
      <c r="D14" s="53" t="s">
        <v>280</v>
      </c>
    </row>
    <row r="15" spans="1:4" ht="31.5" x14ac:dyDescent="0.25">
      <c r="A15" s="101"/>
      <c r="B15" s="3" t="s">
        <v>175</v>
      </c>
      <c r="C15" s="5" t="s">
        <v>5</v>
      </c>
      <c r="D15" s="28"/>
    </row>
    <row r="16" spans="1:4" ht="31.5" x14ac:dyDescent="0.25">
      <c r="A16" s="101"/>
      <c r="B16" s="3" t="s">
        <v>176</v>
      </c>
      <c r="C16" s="5" t="s">
        <v>5</v>
      </c>
      <c r="D16" s="28" t="s">
        <v>17</v>
      </c>
    </row>
    <row r="17" spans="1:4" x14ac:dyDescent="0.25">
      <c r="A17" s="101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102"/>
      <c r="B18" s="51" t="s">
        <v>89</v>
      </c>
      <c r="C18" s="30" t="s">
        <v>5</v>
      </c>
      <c r="D18" s="31" t="s">
        <v>269</v>
      </c>
    </row>
    <row r="19" spans="1:4" x14ac:dyDescent="0.25">
      <c r="A19" s="100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101"/>
      <c r="B20" s="7" t="s">
        <v>59</v>
      </c>
      <c r="C20" s="5" t="s">
        <v>5</v>
      </c>
      <c r="D20" s="28" t="s">
        <v>244</v>
      </c>
    </row>
    <row r="21" spans="1:4" ht="30" x14ac:dyDescent="0.25">
      <c r="A21" s="101"/>
      <c r="B21" s="7" t="s">
        <v>88</v>
      </c>
      <c r="C21" s="5" t="s">
        <v>13</v>
      </c>
      <c r="D21" s="53" t="s">
        <v>280</v>
      </c>
    </row>
    <row r="22" spans="1:4" ht="31.5" x14ac:dyDescent="0.25">
      <c r="A22" s="101"/>
      <c r="B22" s="3" t="s">
        <v>175</v>
      </c>
      <c r="C22" s="5" t="s">
        <v>5</v>
      </c>
      <c r="D22" s="28"/>
    </row>
    <row r="23" spans="1:4" ht="31.5" x14ac:dyDescent="0.25">
      <c r="A23" s="101"/>
      <c r="B23" s="3" t="s">
        <v>176</v>
      </c>
      <c r="C23" s="5" t="s">
        <v>5</v>
      </c>
      <c r="D23" s="28" t="s">
        <v>17</v>
      </c>
    </row>
    <row r="24" spans="1:4" x14ac:dyDescent="0.25">
      <c r="A24" s="101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102"/>
      <c r="B25" s="51" t="s">
        <v>89</v>
      </c>
      <c r="C25" s="30" t="s">
        <v>5</v>
      </c>
      <c r="D25" s="31" t="s">
        <v>269</v>
      </c>
    </row>
    <row r="26" spans="1:4" ht="31.5" x14ac:dyDescent="0.25">
      <c r="A26" s="100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101"/>
      <c r="B27" s="7" t="s">
        <v>59</v>
      </c>
      <c r="C27" s="5" t="s">
        <v>5</v>
      </c>
      <c r="D27" s="28" t="s">
        <v>244</v>
      </c>
    </row>
    <row r="28" spans="1:4" ht="30" x14ac:dyDescent="0.25">
      <c r="A28" s="101"/>
      <c r="B28" s="7" t="s">
        <v>88</v>
      </c>
      <c r="C28" s="5" t="s">
        <v>13</v>
      </c>
      <c r="D28" s="53" t="s">
        <v>280</v>
      </c>
    </row>
    <row r="29" spans="1:4" ht="31.5" x14ac:dyDescent="0.25">
      <c r="A29" s="101"/>
      <c r="B29" s="3" t="s">
        <v>175</v>
      </c>
      <c r="C29" s="5" t="s">
        <v>5</v>
      </c>
      <c r="D29" s="28"/>
    </row>
    <row r="30" spans="1:4" ht="31.5" x14ac:dyDescent="0.25">
      <c r="A30" s="101"/>
      <c r="B30" s="3" t="s">
        <v>176</v>
      </c>
      <c r="C30" s="5" t="s">
        <v>5</v>
      </c>
      <c r="D30" s="28" t="s">
        <v>17</v>
      </c>
    </row>
    <row r="31" spans="1:4" x14ac:dyDescent="0.25">
      <c r="A31" s="101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102"/>
      <c r="B32" s="51" t="s">
        <v>89</v>
      </c>
      <c r="C32" s="30" t="s">
        <v>5</v>
      </c>
      <c r="D32" s="31" t="s">
        <v>269</v>
      </c>
    </row>
    <row r="33" spans="1:4" ht="31.5" x14ac:dyDescent="0.25">
      <c r="A33" s="100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101"/>
      <c r="B34" s="7" t="s">
        <v>59</v>
      </c>
      <c r="C34" s="5" t="s">
        <v>5</v>
      </c>
      <c r="D34" s="28"/>
    </row>
    <row r="35" spans="1:4" ht="30" x14ac:dyDescent="0.25">
      <c r="A35" s="101"/>
      <c r="B35" s="7" t="s">
        <v>88</v>
      </c>
      <c r="C35" s="5" t="s">
        <v>13</v>
      </c>
      <c r="D35" s="53" t="s">
        <v>280</v>
      </c>
    </row>
    <row r="36" spans="1:4" ht="31.5" x14ac:dyDescent="0.25">
      <c r="A36" s="101"/>
      <c r="B36" s="3" t="s">
        <v>175</v>
      </c>
      <c r="C36" s="5" t="s">
        <v>5</v>
      </c>
      <c r="D36" s="28"/>
    </row>
    <row r="37" spans="1:4" ht="31.5" x14ac:dyDescent="0.25">
      <c r="A37" s="101"/>
      <c r="B37" s="3" t="s">
        <v>176</v>
      </c>
      <c r="C37" s="5" t="s">
        <v>5</v>
      </c>
      <c r="D37" s="28" t="s">
        <v>17</v>
      </c>
    </row>
    <row r="38" spans="1:4" x14ac:dyDescent="0.25">
      <c r="A38" s="101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102"/>
      <c r="B39" s="51" t="s">
        <v>89</v>
      </c>
      <c r="C39" s="30" t="s">
        <v>5</v>
      </c>
      <c r="D39" s="31" t="s">
        <v>269</v>
      </c>
    </row>
    <row r="40" spans="1:4" ht="47.25" x14ac:dyDescent="0.25">
      <c r="A40" s="100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101"/>
      <c r="B41" s="7" t="s">
        <v>59</v>
      </c>
      <c r="C41" s="5" t="s">
        <v>5</v>
      </c>
      <c r="D41" s="28" t="s">
        <v>245</v>
      </c>
    </row>
    <row r="42" spans="1:4" ht="30" x14ac:dyDescent="0.25">
      <c r="A42" s="101"/>
      <c r="B42" s="7" t="s">
        <v>88</v>
      </c>
      <c r="C42" s="5" t="s">
        <v>13</v>
      </c>
      <c r="D42" s="53" t="s">
        <v>280</v>
      </c>
    </row>
    <row r="43" spans="1:4" ht="31.5" x14ac:dyDescent="0.25">
      <c r="A43" s="101"/>
      <c r="B43" s="3" t="s">
        <v>175</v>
      </c>
      <c r="C43" s="5" t="s">
        <v>5</v>
      </c>
      <c r="D43" s="28"/>
    </row>
    <row r="44" spans="1:4" ht="31.5" x14ac:dyDescent="0.25">
      <c r="A44" s="101"/>
      <c r="B44" s="3" t="s">
        <v>176</v>
      </c>
      <c r="C44" s="5" t="s">
        <v>5</v>
      </c>
      <c r="D44" s="28" t="s">
        <v>17</v>
      </c>
    </row>
    <row r="45" spans="1:4" x14ac:dyDescent="0.25">
      <c r="A45" s="101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102"/>
      <c r="B46" s="51" t="s">
        <v>89</v>
      </c>
      <c r="C46" s="30" t="s">
        <v>5</v>
      </c>
      <c r="D46" s="31" t="s">
        <v>269</v>
      </c>
    </row>
    <row r="47" spans="1:4" x14ac:dyDescent="0.25">
      <c r="A47" s="100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101"/>
      <c r="B48" s="7" t="s">
        <v>59</v>
      </c>
      <c r="C48" s="5" t="s">
        <v>5</v>
      </c>
      <c r="D48" s="28" t="s">
        <v>246</v>
      </c>
    </row>
    <row r="49" spans="1:4" ht="30" x14ac:dyDescent="0.25">
      <c r="A49" s="101"/>
      <c r="B49" s="7" t="s">
        <v>88</v>
      </c>
      <c r="C49" s="5" t="s">
        <v>13</v>
      </c>
      <c r="D49" s="53" t="s">
        <v>280</v>
      </c>
    </row>
    <row r="50" spans="1:4" ht="31.5" x14ac:dyDescent="0.25">
      <c r="A50" s="101"/>
      <c r="B50" s="3" t="s">
        <v>175</v>
      </c>
      <c r="C50" s="5" t="s">
        <v>5</v>
      </c>
      <c r="D50" s="28"/>
    </row>
    <row r="51" spans="1:4" ht="31.5" x14ac:dyDescent="0.25">
      <c r="A51" s="101"/>
      <c r="B51" s="3" t="s">
        <v>176</v>
      </c>
      <c r="C51" s="5" t="s">
        <v>5</v>
      </c>
      <c r="D51" s="28" t="s">
        <v>17</v>
      </c>
    </row>
    <row r="52" spans="1:4" x14ac:dyDescent="0.25">
      <c r="A52" s="101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102"/>
      <c r="B53" s="51" t="s">
        <v>89</v>
      </c>
      <c r="C53" s="30" t="s">
        <v>5</v>
      </c>
      <c r="D53" s="31" t="s">
        <v>269</v>
      </c>
    </row>
    <row r="54" spans="1:4" x14ac:dyDescent="0.25">
      <c r="A54" s="100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101"/>
      <c r="B55" s="7" t="s">
        <v>59</v>
      </c>
      <c r="C55" s="5" t="s">
        <v>5</v>
      </c>
      <c r="D55" s="28" t="s">
        <v>244</v>
      </c>
    </row>
    <row r="56" spans="1:4" ht="30" x14ac:dyDescent="0.25">
      <c r="A56" s="101"/>
      <c r="B56" s="7" t="s">
        <v>88</v>
      </c>
      <c r="C56" s="5" t="s">
        <v>13</v>
      </c>
      <c r="D56" s="53" t="s">
        <v>280</v>
      </c>
    </row>
    <row r="57" spans="1:4" ht="31.5" x14ac:dyDescent="0.25">
      <c r="A57" s="101"/>
      <c r="B57" s="3" t="s">
        <v>175</v>
      </c>
      <c r="C57" s="5" t="s">
        <v>5</v>
      </c>
      <c r="D57" s="28"/>
    </row>
    <row r="58" spans="1:4" ht="31.5" x14ac:dyDescent="0.25">
      <c r="A58" s="101"/>
      <c r="B58" s="3" t="s">
        <v>176</v>
      </c>
      <c r="C58" s="5" t="s">
        <v>5</v>
      </c>
      <c r="D58" s="28" t="s">
        <v>17</v>
      </c>
    </row>
    <row r="59" spans="1:4" x14ac:dyDescent="0.25">
      <c r="A59" s="101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102"/>
      <c r="B60" s="51" t="s">
        <v>89</v>
      </c>
      <c r="C60" s="30" t="s">
        <v>5</v>
      </c>
      <c r="D60" s="31" t="s">
        <v>269</v>
      </c>
    </row>
    <row r="61" spans="1:4" x14ac:dyDescent="0.25">
      <c r="A61" s="100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101"/>
      <c r="B62" s="7" t="s">
        <v>59</v>
      </c>
      <c r="C62" s="5" t="s">
        <v>5</v>
      </c>
      <c r="D62" s="28" t="s">
        <v>247</v>
      </c>
    </row>
    <row r="63" spans="1:4" ht="30" x14ac:dyDescent="0.25">
      <c r="A63" s="101"/>
      <c r="B63" s="7" t="s">
        <v>88</v>
      </c>
      <c r="C63" s="5" t="s">
        <v>13</v>
      </c>
      <c r="D63" s="53" t="s">
        <v>280</v>
      </c>
    </row>
    <row r="64" spans="1:4" ht="31.5" x14ac:dyDescent="0.25">
      <c r="A64" s="101"/>
      <c r="B64" s="3" t="s">
        <v>175</v>
      </c>
      <c r="C64" s="5" t="s">
        <v>5</v>
      </c>
      <c r="D64" s="28"/>
    </row>
    <row r="65" spans="1:4" ht="31.5" x14ac:dyDescent="0.25">
      <c r="A65" s="101"/>
      <c r="B65" s="3" t="s">
        <v>176</v>
      </c>
      <c r="C65" s="5" t="s">
        <v>5</v>
      </c>
      <c r="D65" s="28" t="s">
        <v>17</v>
      </c>
    </row>
    <row r="66" spans="1:4" x14ac:dyDescent="0.25">
      <c r="A66" s="101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102"/>
      <c r="B67" s="51" t="s">
        <v>89</v>
      </c>
      <c r="C67" s="30" t="s">
        <v>5</v>
      </c>
      <c r="D67" s="31" t="s">
        <v>269</v>
      </c>
    </row>
    <row r="68" spans="1:4" x14ac:dyDescent="0.25">
      <c r="A68" s="100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101"/>
      <c r="B69" s="7" t="s">
        <v>59</v>
      </c>
      <c r="C69" s="5" t="s">
        <v>5</v>
      </c>
      <c r="D69" s="28" t="s">
        <v>248</v>
      </c>
    </row>
    <row r="70" spans="1:4" ht="30" x14ac:dyDescent="0.25">
      <c r="A70" s="101"/>
      <c r="B70" s="7" t="s">
        <v>88</v>
      </c>
      <c r="C70" s="5" t="s">
        <v>13</v>
      </c>
      <c r="D70" s="53" t="s">
        <v>280</v>
      </c>
    </row>
    <row r="71" spans="1:4" ht="31.5" x14ac:dyDescent="0.25">
      <c r="A71" s="101"/>
      <c r="B71" s="3" t="s">
        <v>175</v>
      </c>
      <c r="C71" s="5" t="s">
        <v>5</v>
      </c>
      <c r="D71" s="28"/>
    </row>
    <row r="72" spans="1:4" ht="31.5" x14ac:dyDescent="0.25">
      <c r="A72" s="101"/>
      <c r="B72" s="3" t="s">
        <v>176</v>
      </c>
      <c r="C72" s="5" t="s">
        <v>5</v>
      </c>
      <c r="D72" s="28" t="s">
        <v>17</v>
      </c>
    </row>
    <row r="73" spans="1:4" x14ac:dyDescent="0.25">
      <c r="A73" s="101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102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100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101"/>
      <c r="B76" s="7" t="s">
        <v>59</v>
      </c>
      <c r="C76" s="5" t="s">
        <v>5</v>
      </c>
      <c r="D76" s="28"/>
    </row>
    <row r="77" spans="1:4" ht="30" x14ac:dyDescent="0.25">
      <c r="A77" s="101"/>
      <c r="B77" s="7" t="s">
        <v>88</v>
      </c>
      <c r="C77" s="5" t="s">
        <v>13</v>
      </c>
      <c r="D77" s="53" t="s">
        <v>280</v>
      </c>
    </row>
    <row r="78" spans="1:4" ht="31.5" x14ac:dyDescent="0.25">
      <c r="A78" s="101"/>
      <c r="B78" s="3" t="s">
        <v>175</v>
      </c>
      <c r="C78" s="5" t="s">
        <v>5</v>
      </c>
      <c r="D78" s="28"/>
    </row>
    <row r="79" spans="1:4" ht="31.5" x14ac:dyDescent="0.25">
      <c r="A79" s="101"/>
      <c r="B79" s="3" t="s">
        <v>176</v>
      </c>
      <c r="C79" s="5" t="s">
        <v>5</v>
      </c>
      <c r="D79" s="28" t="s">
        <v>17</v>
      </c>
    </row>
    <row r="80" spans="1:4" x14ac:dyDescent="0.25">
      <c r="A80" s="101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102"/>
      <c r="B81" s="51" t="s">
        <v>89</v>
      </c>
      <c r="C81" s="30" t="s">
        <v>5</v>
      </c>
      <c r="D81" s="31" t="s">
        <v>269</v>
      </c>
    </row>
    <row r="82" spans="1:4" ht="31.5" x14ac:dyDescent="0.25">
      <c r="A82" s="100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101"/>
      <c r="B83" s="7" t="s">
        <v>59</v>
      </c>
      <c r="C83" s="5" t="s">
        <v>5</v>
      </c>
      <c r="D83" s="28" t="s">
        <v>272</v>
      </c>
    </row>
    <row r="84" spans="1:4" x14ac:dyDescent="0.25">
      <c r="A84" s="101"/>
      <c r="B84" s="7" t="s">
        <v>88</v>
      </c>
      <c r="C84" s="5" t="s">
        <v>13</v>
      </c>
      <c r="D84" s="28">
        <v>600</v>
      </c>
    </row>
    <row r="85" spans="1:4" ht="31.5" x14ac:dyDescent="0.25">
      <c r="A85" s="101"/>
      <c r="B85" s="3" t="s">
        <v>175</v>
      </c>
      <c r="C85" s="5" t="s">
        <v>5</v>
      </c>
      <c r="D85" s="42">
        <v>41275</v>
      </c>
    </row>
    <row r="86" spans="1:4" ht="31.5" x14ac:dyDescent="0.25">
      <c r="A86" s="101"/>
      <c r="B86" s="3" t="s">
        <v>176</v>
      </c>
      <c r="C86" s="5" t="s">
        <v>5</v>
      </c>
      <c r="D86" s="28" t="s">
        <v>17</v>
      </c>
    </row>
    <row r="87" spans="1:4" x14ac:dyDescent="0.25">
      <c r="A87" s="101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102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5" t="s">
        <v>100</v>
      </c>
      <c r="B1" s="95"/>
      <c r="C1" s="95"/>
      <c r="D1" s="95"/>
    </row>
    <row r="2" spans="1:4" ht="26.25" x14ac:dyDescent="0.4">
      <c r="B2" s="122" t="s">
        <v>384</v>
      </c>
      <c r="C2" s="122"/>
      <c r="D2" s="122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290</v>
      </c>
    </row>
    <row r="66" spans="1:4" ht="76.5" x14ac:dyDescent="0.25">
      <c r="A66" s="40"/>
      <c r="B66" s="7" t="s">
        <v>179</v>
      </c>
      <c r="C66" s="5" t="s">
        <v>5</v>
      </c>
      <c r="D66" s="59" t="s">
        <v>291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6" t="s">
        <v>104</v>
      </c>
      <c r="B1" s="106"/>
      <c r="C1" s="106"/>
      <c r="D1" s="106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9" t="s">
        <v>183</v>
      </c>
      <c r="B8" s="99"/>
      <c r="C8" s="99"/>
      <c r="D8" s="99"/>
    </row>
    <row r="9" spans="1:4" s="6" customFormat="1" ht="37.5" customHeight="1" x14ac:dyDescent="0.25">
      <c r="A9" s="100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101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1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10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2"/>
      <c r="B13" s="44" t="s">
        <v>103</v>
      </c>
      <c r="C13" s="30" t="s">
        <v>13</v>
      </c>
      <c r="D13" s="31">
        <v>400</v>
      </c>
    </row>
    <row r="14" spans="1:4" x14ac:dyDescent="0.25">
      <c r="A14" s="100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101"/>
      <c r="B15" s="7" t="s">
        <v>185</v>
      </c>
      <c r="C15" s="5" t="s">
        <v>5</v>
      </c>
      <c r="D15" s="28">
        <v>3812125898</v>
      </c>
    </row>
    <row r="16" spans="1:4" x14ac:dyDescent="0.25">
      <c r="A16" s="101"/>
      <c r="B16" s="7" t="s">
        <v>101</v>
      </c>
      <c r="C16" s="5" t="s">
        <v>5</v>
      </c>
      <c r="D16" s="28" t="s">
        <v>279</v>
      </c>
    </row>
    <row r="17" spans="1:4" x14ac:dyDescent="0.25">
      <c r="A17" s="101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2"/>
      <c r="B18" s="44" t="s">
        <v>103</v>
      </c>
      <c r="C18" s="30" t="s">
        <v>13</v>
      </c>
      <c r="D18" s="31">
        <v>400</v>
      </c>
    </row>
    <row r="19" spans="1:4" ht="31.5" x14ac:dyDescent="0.25">
      <c r="A19" s="100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101"/>
      <c r="B20" s="7" t="s">
        <v>185</v>
      </c>
      <c r="C20" s="5" t="s">
        <v>5</v>
      </c>
      <c r="D20" s="28">
        <v>3849011544</v>
      </c>
    </row>
    <row r="21" spans="1:4" x14ac:dyDescent="0.25">
      <c r="A21" s="101"/>
      <c r="B21" s="7" t="s">
        <v>101</v>
      </c>
      <c r="C21" s="5" t="s">
        <v>5</v>
      </c>
      <c r="D21" s="28" t="s">
        <v>284</v>
      </c>
    </row>
    <row r="22" spans="1:4" x14ac:dyDescent="0.25">
      <c r="A22" s="101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2"/>
      <c r="B23" s="44" t="s">
        <v>103</v>
      </c>
      <c r="C23" s="30" t="s">
        <v>13</v>
      </c>
      <c r="D23" s="31">
        <v>400</v>
      </c>
    </row>
    <row r="24" spans="1:4" x14ac:dyDescent="0.25">
      <c r="A24" s="100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101"/>
      <c r="B25" s="7" t="s">
        <v>185</v>
      </c>
      <c r="C25" s="5" t="s">
        <v>5</v>
      </c>
      <c r="D25" s="28">
        <v>7713076301</v>
      </c>
    </row>
    <row r="26" spans="1:4" x14ac:dyDescent="0.25">
      <c r="A26" s="101"/>
      <c r="B26" s="7" t="s">
        <v>101</v>
      </c>
      <c r="C26" s="5" t="s">
        <v>5</v>
      </c>
      <c r="D26" s="28" t="s">
        <v>288</v>
      </c>
    </row>
    <row r="27" spans="1:4" x14ac:dyDescent="0.25">
      <c r="A27" s="101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2"/>
      <c r="B28" s="44" t="s">
        <v>103</v>
      </c>
      <c r="C28" s="30" t="s">
        <v>13</v>
      </c>
      <c r="D28" s="31">
        <v>400</v>
      </c>
    </row>
    <row r="29" spans="1:4" x14ac:dyDescent="0.25">
      <c r="A29" s="100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101"/>
      <c r="B30" s="7" t="s">
        <v>185</v>
      </c>
      <c r="C30" s="5" t="s">
        <v>5</v>
      </c>
      <c r="D30" s="28">
        <v>3849011544</v>
      </c>
    </row>
    <row r="31" spans="1:4" x14ac:dyDescent="0.25">
      <c r="A31" s="101"/>
      <c r="B31" s="7" t="s">
        <v>101</v>
      </c>
      <c r="C31" s="5" t="s">
        <v>5</v>
      </c>
      <c r="D31" s="28" t="s">
        <v>287</v>
      </c>
    </row>
    <row r="32" spans="1:4" x14ac:dyDescent="0.25">
      <c r="A32" s="101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2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7" t="s">
        <v>109</v>
      </c>
      <c r="B1" s="97"/>
      <c r="C1" s="97"/>
      <c r="D1" s="9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8" t="s">
        <v>105</v>
      </c>
      <c r="B5" s="98"/>
      <c r="C5" s="98"/>
      <c r="D5" s="9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7" t="s">
        <v>265</v>
      </c>
      <c r="C10" s="107"/>
      <c r="D10" s="10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4" sqref="G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7" t="s">
        <v>112</v>
      </c>
      <c r="B1" s="97"/>
      <c r="C1" s="97"/>
      <c r="D1" s="9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topLeftCell="A73" zoomScale="115" zoomScaleNormal="115" zoomScalePageLayoutView="115" workbookViewId="0">
      <selection activeCell="F77" sqref="F77:G80"/>
    </sheetView>
  </sheetViews>
  <sheetFormatPr defaultRowHeight="15.75" x14ac:dyDescent="0.25"/>
  <cols>
    <col min="1" max="1" width="6.42578125" style="1" customWidth="1"/>
    <col min="2" max="2" width="49.42578125" style="16" customWidth="1"/>
    <col min="3" max="3" width="16.28515625" style="1" customWidth="1"/>
    <col min="4" max="4" width="20.85546875" style="1" customWidth="1"/>
    <col min="5" max="5" width="14.7109375" style="1" customWidth="1"/>
    <col min="6" max="6" width="15.425781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109" t="s">
        <v>348</v>
      </c>
      <c r="D1" s="109"/>
      <c r="E1" s="83"/>
      <c r="F1" s="83"/>
      <c r="G1" s="83"/>
    </row>
    <row r="2" spans="1:7" ht="18.75" x14ac:dyDescent="0.3">
      <c r="B2" s="81"/>
      <c r="C2" s="109"/>
      <c r="D2" s="109"/>
      <c r="E2" s="83"/>
      <c r="F2" s="83"/>
      <c r="G2" s="83"/>
    </row>
    <row r="3" spans="1:7" ht="18.75" x14ac:dyDescent="0.3">
      <c r="B3" s="84"/>
      <c r="C3" s="109"/>
      <c r="D3" s="109"/>
      <c r="E3" s="83"/>
      <c r="F3" s="83"/>
      <c r="G3" s="83"/>
    </row>
    <row r="4" spans="1:7" ht="44.25" customHeight="1" x14ac:dyDescent="0.25">
      <c r="C4" s="109"/>
      <c r="D4" s="109"/>
      <c r="E4" s="83"/>
      <c r="F4" s="83"/>
      <c r="G4" s="83"/>
    </row>
    <row r="5" spans="1:7" ht="86.25" customHeight="1" x14ac:dyDescent="0.25">
      <c r="A5" s="110" t="s">
        <v>350</v>
      </c>
      <c r="B5" s="110"/>
      <c r="C5" s="110"/>
      <c r="D5" s="110"/>
      <c r="E5" s="85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>
        <v>1</v>
      </c>
      <c r="B7" s="18" t="s">
        <v>4</v>
      </c>
      <c r="C7" s="5" t="s">
        <v>5</v>
      </c>
      <c r="D7" s="48">
        <v>43537</v>
      </c>
    </row>
    <row r="8" spans="1:7" s="6" customFormat="1" ht="20.100000000000001" customHeight="1" x14ac:dyDescent="0.25">
      <c r="A8" s="4">
        <v>2</v>
      </c>
      <c r="B8" s="18" t="s">
        <v>113</v>
      </c>
      <c r="C8" s="5" t="s">
        <v>5</v>
      </c>
      <c r="D8" s="48">
        <v>43101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43465</v>
      </c>
    </row>
    <row r="10" spans="1:7" s="6" customFormat="1" ht="30" customHeight="1" x14ac:dyDescent="0.25">
      <c r="A10" s="94" t="s">
        <v>186</v>
      </c>
      <c r="B10" s="94"/>
      <c r="C10" s="94"/>
      <c r="D10" s="94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f>[1]TDSheet!$B$25+[1]TDSheet!$F$25</f>
        <v>59366.759999999995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49">
        <f>D15+D16</f>
        <v>258487.2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75">
        <f>[1]TDSheet!$C$25</f>
        <v>186685.2</v>
      </c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75">
        <f>[1]TDSheet!$G$25</f>
        <v>71802</v>
      </c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49">
        <f>D19+D20</f>
        <v>244714.19</v>
      </c>
    </row>
    <row r="19" spans="1:7" s="6" customFormat="1" ht="20.25" customHeight="1" x14ac:dyDescent="0.25">
      <c r="A19" s="4"/>
      <c r="B19" s="9" t="s">
        <v>344</v>
      </c>
      <c r="C19" s="5"/>
      <c r="D19" s="75">
        <f>[1]TDSheet!$D$25</f>
        <v>177171.92</v>
      </c>
    </row>
    <row r="20" spans="1:7" s="6" customFormat="1" ht="20.25" customHeight="1" x14ac:dyDescent="0.25">
      <c r="A20" s="4"/>
      <c r="B20" s="9" t="s">
        <v>322</v>
      </c>
      <c r="C20" s="5"/>
      <c r="D20" s="75">
        <f>[1]TDSheet!$H$25</f>
        <v>67542.27</v>
      </c>
    </row>
    <row r="21" spans="1:7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7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7" s="6" customFormat="1" ht="30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7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7" s="6" customFormat="1" ht="20.100000000000001" customHeight="1" x14ac:dyDescent="0.25">
      <c r="A25" s="71">
        <v>16</v>
      </c>
      <c r="B25" s="72" t="s">
        <v>117</v>
      </c>
      <c r="C25" s="73" t="s">
        <v>13</v>
      </c>
      <c r="D25" s="74">
        <f>D18+D23</f>
        <v>244714.19</v>
      </c>
    </row>
    <row r="26" spans="1:7" s="6" customFormat="1" ht="30" customHeight="1" x14ac:dyDescent="0.25">
      <c r="A26" s="4">
        <v>17</v>
      </c>
      <c r="B26" s="19" t="s">
        <v>118</v>
      </c>
      <c r="C26" s="5" t="s">
        <v>13</v>
      </c>
      <c r="D26" s="49"/>
    </row>
    <row r="27" spans="1:7" s="6" customFormat="1" ht="34.5" customHeight="1" x14ac:dyDescent="0.25">
      <c r="A27" s="4">
        <v>18</v>
      </c>
      <c r="B27" s="9" t="s">
        <v>123</v>
      </c>
      <c r="C27" s="5" t="s">
        <v>13</v>
      </c>
      <c r="D27" s="5"/>
    </row>
    <row r="28" spans="1:7" s="6" customFormat="1" ht="35.25" customHeight="1" x14ac:dyDescent="0.25">
      <c r="A28" s="4">
        <v>19</v>
      </c>
      <c r="B28" s="9" t="s">
        <v>124</v>
      </c>
      <c r="C28" s="5" t="s">
        <v>13</v>
      </c>
      <c r="D28" s="49">
        <f>[1]TDSheet!$E$25+[1]TDSheet!$I$25</f>
        <v>73117.83</v>
      </c>
    </row>
    <row r="29" spans="1:7" ht="29.25" customHeight="1" x14ac:dyDescent="0.25">
      <c r="A29" s="108" t="s">
        <v>301</v>
      </c>
      <c r="B29" s="108"/>
      <c r="C29" s="108"/>
      <c r="D29" s="108"/>
      <c r="E29" s="6"/>
      <c r="F29" s="6"/>
      <c r="G29" s="6"/>
    </row>
    <row r="30" spans="1:7" ht="69.75" customHeight="1" x14ac:dyDescent="0.25">
      <c r="A30" s="60">
        <v>20</v>
      </c>
      <c r="B30" s="60" t="s">
        <v>302</v>
      </c>
      <c r="C30" s="60" t="s">
        <v>303</v>
      </c>
      <c r="D30" s="60" t="s">
        <v>304</v>
      </c>
      <c r="E30" s="6"/>
      <c r="F30" s="6"/>
      <c r="G30" s="6"/>
    </row>
    <row r="31" spans="1:7" x14ac:dyDescent="0.25">
      <c r="A31" s="78" t="s">
        <v>326</v>
      </c>
      <c r="B31" s="61" t="s">
        <v>373</v>
      </c>
      <c r="C31" s="60"/>
      <c r="D31" s="62">
        <v>18628.858600000065</v>
      </c>
      <c r="E31" s="77"/>
      <c r="F31" s="6"/>
      <c r="G31" s="6"/>
    </row>
    <row r="32" spans="1:7" x14ac:dyDescent="0.25">
      <c r="A32" s="78" t="s">
        <v>327</v>
      </c>
      <c r="B32" s="87" t="s">
        <v>366</v>
      </c>
      <c r="C32" s="60"/>
      <c r="D32" s="62"/>
      <c r="E32" s="77"/>
      <c r="F32" s="6"/>
      <c r="G32" s="6"/>
    </row>
    <row r="33" spans="1:7" ht="31.5" x14ac:dyDescent="0.25">
      <c r="A33" s="78" t="s">
        <v>328</v>
      </c>
      <c r="B33" s="63" t="s">
        <v>305</v>
      </c>
      <c r="C33" s="60" t="s">
        <v>325</v>
      </c>
      <c r="D33" s="62">
        <f>2550*12</f>
        <v>30600</v>
      </c>
      <c r="E33" s="6"/>
      <c r="F33" s="6"/>
      <c r="G33" s="6"/>
    </row>
    <row r="34" spans="1:7" x14ac:dyDescent="0.25">
      <c r="A34" s="78" t="s">
        <v>329</v>
      </c>
      <c r="B34" s="60" t="s">
        <v>306</v>
      </c>
      <c r="C34" s="60" t="s">
        <v>345</v>
      </c>
      <c r="D34" s="62">
        <f>1196.7*12*1.5</f>
        <v>21540.600000000002</v>
      </c>
      <c r="E34" s="6"/>
      <c r="F34" s="6"/>
      <c r="G34" s="6"/>
    </row>
    <row r="35" spans="1:7" x14ac:dyDescent="0.25">
      <c r="A35" s="78" t="s">
        <v>330</v>
      </c>
      <c r="B35" s="63" t="s">
        <v>307</v>
      </c>
      <c r="C35" s="63" t="s">
        <v>268</v>
      </c>
      <c r="D35" s="62">
        <v>9621.4680000000008</v>
      </c>
      <c r="E35" s="6"/>
      <c r="F35" s="6"/>
      <c r="G35" s="6"/>
    </row>
    <row r="36" spans="1:7" ht="64.5" customHeight="1" x14ac:dyDescent="0.25">
      <c r="A36" s="78" t="s">
        <v>331</v>
      </c>
      <c r="B36" s="63" t="s">
        <v>308</v>
      </c>
      <c r="C36" s="63" t="s">
        <v>309</v>
      </c>
      <c r="D36" s="64">
        <v>30123.7</v>
      </c>
      <c r="E36" s="6"/>
      <c r="F36" s="6"/>
      <c r="G36" s="6"/>
    </row>
    <row r="37" spans="1:7" ht="39.75" customHeight="1" x14ac:dyDescent="0.25">
      <c r="A37" s="78" t="s">
        <v>332</v>
      </c>
      <c r="B37" s="63" t="s">
        <v>310</v>
      </c>
      <c r="C37" s="63" t="s">
        <v>249</v>
      </c>
      <c r="D37" s="62">
        <f>1196.7*12*0.61</f>
        <v>8759.844000000001</v>
      </c>
      <c r="E37" s="6"/>
      <c r="F37" s="6"/>
      <c r="G37" s="6"/>
    </row>
    <row r="38" spans="1:7" ht="88.5" customHeight="1" x14ac:dyDescent="0.25">
      <c r="A38" s="78" t="s">
        <v>333</v>
      </c>
      <c r="B38" s="63" t="s">
        <v>311</v>
      </c>
      <c r="C38" s="63" t="s">
        <v>249</v>
      </c>
      <c r="D38" s="62">
        <f>1196.7*12*1.55</f>
        <v>22258.620000000003</v>
      </c>
      <c r="E38" s="6"/>
      <c r="F38" s="6"/>
      <c r="G38" s="6"/>
    </row>
    <row r="39" spans="1:7" ht="47.25" x14ac:dyDescent="0.25">
      <c r="A39" s="78" t="s">
        <v>334</v>
      </c>
      <c r="B39" s="63" t="s">
        <v>312</v>
      </c>
      <c r="C39" s="60" t="s">
        <v>313</v>
      </c>
      <c r="D39" s="62">
        <v>3658.3</v>
      </c>
      <c r="E39" s="6"/>
      <c r="F39" s="6"/>
      <c r="G39" s="6"/>
    </row>
    <row r="40" spans="1:7" ht="31.5" x14ac:dyDescent="0.25">
      <c r="A40" s="78" t="s">
        <v>335</v>
      </c>
      <c r="B40" s="63" t="s">
        <v>314</v>
      </c>
      <c r="C40" s="63" t="s">
        <v>315</v>
      </c>
      <c r="D40" s="64">
        <v>1913.6</v>
      </c>
      <c r="E40" s="6"/>
      <c r="F40" s="6"/>
      <c r="G40" s="6"/>
    </row>
    <row r="41" spans="1:7" ht="21" customHeight="1" x14ac:dyDescent="0.25">
      <c r="A41" s="78" t="s">
        <v>336</v>
      </c>
      <c r="B41" s="65" t="s">
        <v>316</v>
      </c>
      <c r="C41" s="60" t="s">
        <v>317</v>
      </c>
      <c r="D41" s="62">
        <v>1334.5</v>
      </c>
      <c r="E41" s="6"/>
      <c r="F41" s="6"/>
      <c r="G41" s="6"/>
    </row>
    <row r="42" spans="1:7" ht="36" customHeight="1" x14ac:dyDescent="0.25">
      <c r="A42" s="78" t="s">
        <v>337</v>
      </c>
      <c r="B42" s="65" t="s">
        <v>372</v>
      </c>
      <c r="C42" s="60"/>
      <c r="D42" s="62">
        <v>6089.6</v>
      </c>
      <c r="E42" s="6"/>
      <c r="F42" s="6"/>
      <c r="G42" s="6"/>
    </row>
    <row r="43" spans="1:7" ht="18.75" customHeight="1" x14ac:dyDescent="0.25">
      <c r="A43" s="78" t="s">
        <v>338</v>
      </c>
      <c r="B43" s="65" t="s">
        <v>318</v>
      </c>
      <c r="C43" s="63" t="s">
        <v>349</v>
      </c>
      <c r="D43" s="64">
        <v>420</v>
      </c>
      <c r="E43" s="6"/>
      <c r="F43" s="6"/>
      <c r="G43" s="6"/>
    </row>
    <row r="44" spans="1:7" ht="22.5" customHeight="1" x14ac:dyDescent="0.25">
      <c r="A44" s="78" t="s">
        <v>339</v>
      </c>
      <c r="B44" s="65" t="s">
        <v>319</v>
      </c>
      <c r="C44" s="63"/>
      <c r="D44" s="64">
        <v>312.5</v>
      </c>
      <c r="E44" s="6"/>
      <c r="F44" s="6"/>
      <c r="G44" s="6"/>
    </row>
    <row r="45" spans="1:7" ht="21.75" customHeight="1" x14ac:dyDescent="0.25">
      <c r="A45" s="78" t="s">
        <v>340</v>
      </c>
      <c r="B45" s="63" t="s">
        <v>320</v>
      </c>
      <c r="C45" s="63"/>
      <c r="D45" s="63">
        <v>1725</v>
      </c>
      <c r="E45" s="6"/>
      <c r="F45" s="6"/>
      <c r="G45" s="6"/>
    </row>
    <row r="46" spans="1:7" ht="49.5" customHeight="1" x14ac:dyDescent="0.25">
      <c r="A46" s="78" t="s">
        <v>341</v>
      </c>
      <c r="B46" s="63" t="s">
        <v>346</v>
      </c>
      <c r="C46" s="63" t="s">
        <v>383</v>
      </c>
      <c r="D46" s="64">
        <f>400*12</f>
        <v>4800</v>
      </c>
      <c r="E46" s="6"/>
      <c r="F46" s="6"/>
      <c r="G46" s="6"/>
    </row>
    <row r="47" spans="1:7" ht="26.25" customHeight="1" x14ac:dyDescent="0.25">
      <c r="A47" s="78" t="s">
        <v>342</v>
      </c>
      <c r="B47" s="79" t="s">
        <v>364</v>
      </c>
      <c r="C47" s="63"/>
      <c r="D47" s="64">
        <v>4000</v>
      </c>
      <c r="E47" s="6"/>
      <c r="F47" s="6"/>
      <c r="G47" s="6"/>
    </row>
    <row r="48" spans="1:7" ht="26.25" customHeight="1" x14ac:dyDescent="0.25">
      <c r="A48" s="78" t="s">
        <v>343</v>
      </c>
      <c r="B48" s="82" t="s">
        <v>321</v>
      </c>
      <c r="C48" s="66">
        <v>0.1</v>
      </c>
      <c r="D48" s="64">
        <f>0.1*SUM(D33:D47)</f>
        <v>14715.773200000003</v>
      </c>
      <c r="E48" s="6"/>
      <c r="F48" s="6"/>
      <c r="G48" s="6"/>
    </row>
    <row r="49" spans="1:7" ht="26.25" customHeight="1" x14ac:dyDescent="0.25">
      <c r="A49" s="78" t="s">
        <v>351</v>
      </c>
      <c r="B49" s="88" t="s">
        <v>382</v>
      </c>
      <c r="C49" s="89"/>
      <c r="D49" s="90">
        <f>SUM(D33:D48)</f>
        <v>161873.50520000001</v>
      </c>
      <c r="E49" s="6"/>
      <c r="F49" s="6"/>
      <c r="G49" s="6"/>
    </row>
    <row r="50" spans="1:7" ht="42.75" customHeight="1" x14ac:dyDescent="0.25">
      <c r="A50" s="78" t="s">
        <v>352</v>
      </c>
      <c r="B50" s="76" t="s">
        <v>374</v>
      </c>
      <c r="C50" s="89"/>
      <c r="D50" s="90">
        <f>D19-D49</f>
        <v>15298.414799999999</v>
      </c>
      <c r="E50" s="6"/>
      <c r="F50" s="6"/>
      <c r="G50" s="6"/>
    </row>
    <row r="51" spans="1:7" ht="26.25" customHeight="1" x14ac:dyDescent="0.25">
      <c r="A51" s="78" t="s">
        <v>353</v>
      </c>
      <c r="B51" s="86" t="s">
        <v>322</v>
      </c>
      <c r="C51" s="63"/>
      <c r="D51" s="64"/>
      <c r="E51" s="6"/>
      <c r="F51" s="6"/>
      <c r="G51" s="6"/>
    </row>
    <row r="52" spans="1:7" ht="99.75" customHeight="1" x14ac:dyDescent="0.25">
      <c r="A52" s="78" t="s">
        <v>354</v>
      </c>
      <c r="B52" s="79" t="s">
        <v>360</v>
      </c>
      <c r="C52" s="63" t="s">
        <v>359</v>
      </c>
      <c r="D52" s="64">
        <f>80*385</f>
        <v>30800</v>
      </c>
      <c r="E52" s="6"/>
      <c r="F52" s="6"/>
      <c r="G52" s="6"/>
    </row>
    <row r="53" spans="1:7" ht="39.75" customHeight="1" x14ac:dyDescent="0.25">
      <c r="A53" s="78" t="s">
        <v>355</v>
      </c>
      <c r="B53" s="63" t="s">
        <v>376</v>
      </c>
      <c r="C53" s="63"/>
      <c r="D53" s="64">
        <v>2365</v>
      </c>
      <c r="E53" s="6"/>
      <c r="F53" s="6"/>
      <c r="G53" s="6"/>
    </row>
    <row r="54" spans="1:7" ht="78" customHeight="1" x14ac:dyDescent="0.25">
      <c r="A54" s="78" t="s">
        <v>367</v>
      </c>
      <c r="B54" s="79" t="s">
        <v>377</v>
      </c>
      <c r="C54" s="63" t="s">
        <v>378</v>
      </c>
      <c r="D54" s="64">
        <f>9960+
4100</f>
        <v>14060</v>
      </c>
      <c r="E54" s="6"/>
      <c r="F54" s="6"/>
      <c r="G54" s="6"/>
    </row>
    <row r="55" spans="1:7" ht="90.75" customHeight="1" x14ac:dyDescent="0.25">
      <c r="A55" s="78" t="s">
        <v>361</v>
      </c>
      <c r="B55" s="79" t="s">
        <v>357</v>
      </c>
      <c r="C55" s="63"/>
      <c r="D55" s="64">
        <v>5445</v>
      </c>
      <c r="E55" s="6"/>
      <c r="F55" s="6"/>
      <c r="G55" s="6"/>
    </row>
    <row r="56" spans="1:7" ht="33.75" customHeight="1" x14ac:dyDescent="0.25">
      <c r="A56" s="78" t="s">
        <v>362</v>
      </c>
      <c r="B56" s="79" t="s">
        <v>358</v>
      </c>
      <c r="C56" s="63"/>
      <c r="D56" s="64">
        <v>2320</v>
      </c>
      <c r="E56" s="6"/>
      <c r="F56" s="6"/>
      <c r="G56" s="6"/>
    </row>
    <row r="57" spans="1:7" ht="41.25" customHeight="1" x14ac:dyDescent="0.25">
      <c r="A57" s="78" t="s">
        <v>363</v>
      </c>
      <c r="B57" s="79" t="s">
        <v>379</v>
      </c>
      <c r="C57" s="63"/>
      <c r="D57" s="64">
        <v>2220</v>
      </c>
      <c r="E57" s="6"/>
      <c r="F57" s="6"/>
      <c r="G57" s="6"/>
    </row>
    <row r="58" spans="1:7" ht="66.75" customHeight="1" x14ac:dyDescent="0.25">
      <c r="A58" s="78" t="s">
        <v>368</v>
      </c>
      <c r="B58" s="80" t="s">
        <v>365</v>
      </c>
      <c r="C58" s="63" t="s">
        <v>356</v>
      </c>
      <c r="D58" s="64">
        <f>10465+3325+824</f>
        <v>14614</v>
      </c>
      <c r="E58" s="6"/>
      <c r="F58" s="6"/>
      <c r="G58" s="6"/>
    </row>
    <row r="59" spans="1:7" ht="42" customHeight="1" x14ac:dyDescent="0.25">
      <c r="A59" s="78" t="s">
        <v>369</v>
      </c>
      <c r="B59" s="79" t="s">
        <v>380</v>
      </c>
      <c r="C59" s="63"/>
      <c r="D59" s="64">
        <v>12800</v>
      </c>
      <c r="E59" s="6"/>
      <c r="F59" s="6"/>
      <c r="G59" s="6"/>
    </row>
    <row r="60" spans="1:7" ht="34.5" customHeight="1" x14ac:dyDescent="0.25">
      <c r="A60" s="78" t="s">
        <v>370</v>
      </c>
      <c r="B60" s="88" t="s">
        <v>381</v>
      </c>
      <c r="C60" s="91"/>
      <c r="D60" s="92">
        <f>SUM(D52:D59)</f>
        <v>84624</v>
      </c>
      <c r="E60" s="6"/>
      <c r="F60" s="6"/>
      <c r="G60" s="6"/>
    </row>
    <row r="61" spans="1:7" ht="56.25" customHeight="1" x14ac:dyDescent="0.25">
      <c r="A61" s="78" t="s">
        <v>371</v>
      </c>
      <c r="B61" s="93" t="s">
        <v>375</v>
      </c>
      <c r="C61" s="91"/>
      <c r="D61" s="92">
        <f>D20-D60</f>
        <v>-17081.729999999996</v>
      </c>
      <c r="E61" s="6"/>
      <c r="F61" s="6"/>
      <c r="G61" s="6"/>
    </row>
    <row r="62" spans="1:7" x14ac:dyDescent="0.25">
      <c r="A62" s="114" t="s">
        <v>190</v>
      </c>
      <c r="B62" s="114"/>
      <c r="C62" s="114"/>
      <c r="D62" s="114"/>
    </row>
    <row r="63" spans="1:7" x14ac:dyDescent="0.25">
      <c r="A63" s="23">
        <v>21</v>
      </c>
      <c r="B63" s="67" t="s">
        <v>191</v>
      </c>
      <c r="C63" s="23" t="s">
        <v>6</v>
      </c>
      <c r="D63" s="60">
        <v>0</v>
      </c>
    </row>
    <row r="64" spans="1:7" x14ac:dyDescent="0.25">
      <c r="A64" s="23">
        <v>22</v>
      </c>
      <c r="B64" s="67" t="s">
        <v>192</v>
      </c>
      <c r="C64" s="23" t="s">
        <v>6</v>
      </c>
      <c r="D64" s="60">
        <v>0</v>
      </c>
    </row>
    <row r="65" spans="1:7" ht="31.5" x14ac:dyDescent="0.25">
      <c r="A65" s="23">
        <v>23</v>
      </c>
      <c r="B65" s="67" t="s">
        <v>193</v>
      </c>
      <c r="C65" s="23" t="s">
        <v>6</v>
      </c>
      <c r="D65" s="60">
        <v>0</v>
      </c>
    </row>
    <row r="66" spans="1:7" x14ac:dyDescent="0.25">
      <c r="A66" s="23">
        <v>24</v>
      </c>
      <c r="B66" s="67" t="s">
        <v>194</v>
      </c>
      <c r="C66" s="23" t="s">
        <v>13</v>
      </c>
      <c r="D66" s="60">
        <v>0</v>
      </c>
    </row>
    <row r="67" spans="1:7" x14ac:dyDescent="0.25">
      <c r="A67" s="115" t="s">
        <v>119</v>
      </c>
      <c r="B67" s="115"/>
      <c r="C67" s="115"/>
      <c r="D67" s="115"/>
    </row>
    <row r="68" spans="1:7" ht="31.5" x14ac:dyDescent="0.25">
      <c r="A68" s="23">
        <v>25</v>
      </c>
      <c r="B68" s="68" t="s">
        <v>120</v>
      </c>
      <c r="C68" s="23" t="s">
        <v>13</v>
      </c>
      <c r="D68" s="62"/>
    </row>
    <row r="69" spans="1:7" x14ac:dyDescent="0.25">
      <c r="A69" s="23">
        <v>26</v>
      </c>
      <c r="B69" s="67" t="s">
        <v>125</v>
      </c>
      <c r="C69" s="23" t="s">
        <v>13</v>
      </c>
      <c r="D69" s="62">
        <v>0</v>
      </c>
    </row>
    <row r="70" spans="1:7" x14ac:dyDescent="0.25">
      <c r="A70" s="23">
        <v>27</v>
      </c>
      <c r="B70" s="67" t="s">
        <v>126</v>
      </c>
      <c r="C70" s="23" t="s">
        <v>13</v>
      </c>
      <c r="D70" s="62">
        <v>125867.12</v>
      </c>
    </row>
    <row r="71" spans="1:7" ht="31.5" x14ac:dyDescent="0.25">
      <c r="A71" s="23">
        <v>28</v>
      </c>
      <c r="B71" s="68" t="s">
        <v>121</v>
      </c>
      <c r="C71" s="23" t="s">
        <v>13</v>
      </c>
      <c r="D71" s="62"/>
    </row>
    <row r="72" spans="1:7" x14ac:dyDescent="0.25">
      <c r="A72" s="23">
        <v>29</v>
      </c>
      <c r="B72" s="67" t="s">
        <v>125</v>
      </c>
      <c r="C72" s="23" t="s">
        <v>13</v>
      </c>
      <c r="D72" s="62">
        <v>0</v>
      </c>
    </row>
    <row r="73" spans="1:7" x14ac:dyDescent="0.25">
      <c r="A73" s="23">
        <v>30</v>
      </c>
      <c r="B73" s="67" t="s">
        <v>126</v>
      </c>
      <c r="C73" s="23" t="s">
        <v>13</v>
      </c>
      <c r="D73" s="62">
        <v>142627.28</v>
      </c>
    </row>
    <row r="74" spans="1:7" ht="33" customHeight="1" x14ac:dyDescent="0.25">
      <c r="A74" s="115" t="s">
        <v>195</v>
      </c>
      <c r="B74" s="115"/>
      <c r="C74" s="115"/>
      <c r="D74" s="115"/>
    </row>
    <row r="75" spans="1:7" ht="47.25" x14ac:dyDescent="0.25">
      <c r="A75" s="116">
        <v>31</v>
      </c>
      <c r="B75" s="68" t="s">
        <v>91</v>
      </c>
      <c r="C75" s="23" t="s">
        <v>5</v>
      </c>
      <c r="D75" s="60" t="s">
        <v>261</v>
      </c>
      <c r="E75" s="8" t="s">
        <v>251</v>
      </c>
      <c r="F75" s="8" t="s">
        <v>256</v>
      </c>
      <c r="G75" s="8" t="s">
        <v>259</v>
      </c>
    </row>
    <row r="76" spans="1:7" x14ac:dyDescent="0.25">
      <c r="A76" s="117"/>
      <c r="B76" s="68" t="s">
        <v>59</v>
      </c>
      <c r="C76" s="23" t="s">
        <v>5</v>
      </c>
      <c r="D76" s="60" t="s">
        <v>246</v>
      </c>
      <c r="E76" s="8" t="s">
        <v>246</v>
      </c>
      <c r="F76" s="8" t="s">
        <v>246</v>
      </c>
      <c r="G76" s="8" t="s">
        <v>260</v>
      </c>
    </row>
    <row r="77" spans="1:7" x14ac:dyDescent="0.25">
      <c r="A77" s="117"/>
      <c r="B77" s="68" t="s">
        <v>122</v>
      </c>
      <c r="C77" s="23" t="s">
        <v>98</v>
      </c>
      <c r="D77" s="60">
        <v>4814.8630000000003</v>
      </c>
      <c r="E77" s="8">
        <v>2950.567</v>
      </c>
      <c r="F77" s="8"/>
      <c r="G77" s="8"/>
    </row>
    <row r="78" spans="1:7" x14ac:dyDescent="0.25">
      <c r="A78" s="117"/>
      <c r="B78" s="68" t="s">
        <v>196</v>
      </c>
      <c r="C78" s="23" t="s">
        <v>13</v>
      </c>
      <c r="D78" s="69">
        <v>54946.159999999996</v>
      </c>
      <c r="E78" s="57">
        <v>31443.01</v>
      </c>
      <c r="F78" s="57"/>
      <c r="G78" s="57"/>
    </row>
    <row r="79" spans="1:7" x14ac:dyDescent="0.25">
      <c r="A79" s="117"/>
      <c r="B79" s="67" t="s">
        <v>197</v>
      </c>
      <c r="C79" s="23" t="s">
        <v>13</v>
      </c>
      <c r="D79" s="70">
        <v>51998.75</v>
      </c>
      <c r="E79" s="58">
        <v>29831.17</v>
      </c>
      <c r="F79" s="58"/>
      <c r="G79" s="58"/>
    </row>
    <row r="80" spans="1:7" x14ac:dyDescent="0.25">
      <c r="A80" s="117"/>
      <c r="B80" s="67" t="s">
        <v>198</v>
      </c>
      <c r="C80" s="23" t="s">
        <v>13</v>
      </c>
      <c r="D80" s="70">
        <v>2947.4099999999962</v>
      </c>
      <c r="E80" s="58">
        <v>1611.8400000000001</v>
      </c>
      <c r="F80" s="58"/>
      <c r="G80" s="58"/>
    </row>
    <row r="81" spans="1:7" ht="31.5" x14ac:dyDescent="0.25">
      <c r="A81" s="117"/>
      <c r="B81" s="67" t="s">
        <v>201</v>
      </c>
      <c r="C81" s="23" t="s">
        <v>13</v>
      </c>
      <c r="D81" s="119" t="s">
        <v>347</v>
      </c>
      <c r="E81" s="120"/>
      <c r="F81" s="120"/>
      <c r="G81" s="121"/>
    </row>
    <row r="82" spans="1:7" ht="31.5" x14ac:dyDescent="0.25">
      <c r="A82" s="117"/>
      <c r="B82" s="67" t="s">
        <v>200</v>
      </c>
      <c r="C82" s="23" t="s">
        <v>13</v>
      </c>
      <c r="D82" s="119" t="s">
        <v>347</v>
      </c>
      <c r="E82" s="120"/>
      <c r="F82" s="120"/>
      <c r="G82" s="121"/>
    </row>
    <row r="83" spans="1:7" ht="31.5" x14ac:dyDescent="0.25">
      <c r="A83" s="117"/>
      <c r="B83" s="67" t="s">
        <v>199</v>
      </c>
      <c r="C83" s="23" t="s">
        <v>13</v>
      </c>
      <c r="D83" s="119" t="s">
        <v>347</v>
      </c>
      <c r="E83" s="120"/>
      <c r="F83" s="120"/>
      <c r="G83" s="121"/>
    </row>
    <row r="84" spans="1:7" ht="31.5" x14ac:dyDescent="0.25">
      <c r="A84" s="118"/>
      <c r="B84" s="68" t="s">
        <v>202</v>
      </c>
      <c r="C84" s="23" t="s">
        <v>13</v>
      </c>
      <c r="D84" s="69">
        <v>0</v>
      </c>
      <c r="E84" s="8">
        <v>0</v>
      </c>
      <c r="F84" s="8">
        <v>0</v>
      </c>
      <c r="G84" s="8">
        <v>0</v>
      </c>
    </row>
    <row r="85" spans="1:7" ht="33" customHeight="1" x14ac:dyDescent="0.25">
      <c r="A85" s="111" t="s">
        <v>203</v>
      </c>
      <c r="B85" s="112"/>
      <c r="C85" s="112"/>
      <c r="D85" s="113"/>
    </row>
    <row r="86" spans="1:7" x14ac:dyDescent="0.25">
      <c r="A86" s="23">
        <v>32</v>
      </c>
      <c r="B86" s="67" t="s">
        <v>191</v>
      </c>
      <c r="C86" s="23" t="s">
        <v>6</v>
      </c>
      <c r="D86" s="70">
        <v>0</v>
      </c>
    </row>
    <row r="87" spans="1:7" x14ac:dyDescent="0.25">
      <c r="A87" s="23">
        <v>33</v>
      </c>
      <c r="B87" s="67" t="s">
        <v>192</v>
      </c>
      <c r="C87" s="23" t="s">
        <v>6</v>
      </c>
      <c r="D87" s="60">
        <v>0</v>
      </c>
    </row>
    <row r="88" spans="1:7" ht="31.5" x14ac:dyDescent="0.25">
      <c r="A88" s="23">
        <v>34</v>
      </c>
      <c r="B88" s="67" t="s">
        <v>193</v>
      </c>
      <c r="C88" s="23" t="s">
        <v>6</v>
      </c>
      <c r="D88" s="22">
        <v>0</v>
      </c>
    </row>
    <row r="89" spans="1:7" x14ac:dyDescent="0.25">
      <c r="A89" s="23">
        <v>35</v>
      </c>
      <c r="B89" s="67" t="s">
        <v>194</v>
      </c>
      <c r="C89" s="23" t="s">
        <v>13</v>
      </c>
      <c r="D89" s="60">
        <v>0</v>
      </c>
    </row>
    <row r="90" spans="1:7" ht="33" customHeight="1" x14ac:dyDescent="0.25">
      <c r="A90" s="111" t="s">
        <v>204</v>
      </c>
      <c r="B90" s="112"/>
      <c r="C90" s="112"/>
      <c r="D90" s="113"/>
    </row>
    <row r="91" spans="1:7" ht="31.5" x14ac:dyDescent="0.25">
      <c r="A91" s="23">
        <v>36</v>
      </c>
      <c r="B91" s="67" t="s">
        <v>205</v>
      </c>
      <c r="C91" s="23" t="s">
        <v>6</v>
      </c>
      <c r="D91" s="60">
        <v>0</v>
      </c>
    </row>
    <row r="92" spans="1:7" x14ac:dyDescent="0.25">
      <c r="A92" s="23">
        <v>37</v>
      </c>
      <c r="B92" s="67" t="s">
        <v>206</v>
      </c>
      <c r="C92" s="23" t="s">
        <v>6</v>
      </c>
      <c r="D92" s="60">
        <v>0</v>
      </c>
    </row>
    <row r="93" spans="1:7" ht="31.5" x14ac:dyDescent="0.25">
      <c r="A93" s="23">
        <v>38</v>
      </c>
      <c r="B93" s="67" t="s">
        <v>207</v>
      </c>
      <c r="C93" s="23" t="s">
        <v>13</v>
      </c>
      <c r="D93" s="22">
        <v>0</v>
      </c>
    </row>
    <row r="94" spans="1:7" x14ac:dyDescent="0.25">
      <c r="B94" s="1"/>
    </row>
    <row r="95" spans="1:7" x14ac:dyDescent="0.25">
      <c r="B95" s="1" t="s">
        <v>323</v>
      </c>
      <c r="D95" s="1" t="s">
        <v>324</v>
      </c>
    </row>
  </sheetData>
  <mergeCells count="13">
    <mergeCell ref="A29:D29"/>
    <mergeCell ref="C1:D4"/>
    <mergeCell ref="A5:D5"/>
    <mergeCell ref="A90:D90"/>
    <mergeCell ref="A10:D10"/>
    <mergeCell ref="A62:D62"/>
    <mergeCell ref="A67:D67"/>
    <mergeCell ref="A74:D74"/>
    <mergeCell ref="A75:A84"/>
    <mergeCell ref="A85:D85"/>
    <mergeCell ref="D81:G81"/>
    <mergeCell ref="D82:G82"/>
    <mergeCell ref="D83:G83"/>
  </mergeCells>
  <pageMargins left="0.18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2019-04-16T03:13:58Z</dcterms:modified>
</cp:coreProperties>
</file>