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68" i="12"/>
  <c r="D36" l="1"/>
  <c r="D33"/>
  <c r="D39"/>
  <c r="D18"/>
  <c r="G90" l="1"/>
  <c r="D89"/>
  <c r="D88"/>
  <c r="D90" s="1"/>
  <c r="D86"/>
  <c r="D85"/>
  <c r="D84"/>
  <c r="F90"/>
  <c r="F89"/>
  <c r="F88"/>
  <c r="F86"/>
  <c r="F85"/>
  <c r="E90"/>
  <c r="G87"/>
  <c r="D66"/>
  <c r="D67" s="1"/>
  <c r="D50"/>
  <c r="D49"/>
  <c r="D47"/>
  <c r="D42"/>
  <c r="D41"/>
  <c r="D37"/>
  <c r="D34"/>
  <c r="E87"/>
  <c r="D45"/>
  <c r="F87" l="1"/>
  <c r="D51"/>
  <c r="D52" s="1"/>
  <c r="D53" s="1"/>
  <c r="D87"/>
  <c r="D23" l="1"/>
  <c r="D17" s="1"/>
  <c r="D25" s="1"/>
  <c r="D14" l="1"/>
  <c r="D28" i="5" l="1"/>
</calcChain>
</file>

<file path=xl/sharedStrings.xml><?xml version="1.0" encoding="utf-8"?>
<sst xmlns="http://schemas.openxmlformats.org/spreadsheetml/2006/main" count="966" uniqueCount="390">
  <si>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</si>
  <si>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</si>
  <si>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</si>
  <si>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</si>
  <si>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</si>
  <si>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</si>
  <si>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</si>
  <si>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</si>
  <si>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</si>
  <si>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</si>
  <si>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</si>
  <si>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</si>
  <si>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</si>
  <si>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</si>
  <si>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</si>
  <si>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</si>
  <si>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</si>
  <si>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</si>
  <si>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</si>
  <si>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</si>
  <si>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</si>
  <si>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</si>
  <si>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</si>
  <si>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</si>
  <si>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</si>
  <si>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</si>
  <si>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</si>
  <si>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</si>
  <si>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</si>
  <si>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</si>
  <si>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</si>
  <si>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</si>
  <si>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</si>
  <si>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</si>
  <si>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</si>
  <si>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</si>
  <si>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</si>
  <si>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</si>
  <si>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</si>
  <si>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</si>
  <si>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</si>
  <si>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</si>
  <si>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</si>
  <si>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</si>
  <si>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</si>
  <si>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</si>
  <si>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</si>
  <si>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</si>
  <si>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</si>
  <si>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</si>
  <si>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</si>
  <si>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</si>
  <si>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</si>
  <si>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</si>
  <si>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</si>
  <si>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</si>
  <si>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</si>
  <si>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</si>
  <si>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</si>
  <si>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</si>
  <si>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</si>
  <si>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</si>
  <si>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</si>
  <si>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</si>
  <si>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</si>
  <si>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</si>
  <si>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</si>
  <si>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</si>
  <si>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</si>
  <si>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</si>
  <si>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</si>
  <si>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</si>
  <si>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</si>
  <si>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</si>
  <si>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</si>
  <si>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</si>
  <si>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</si>
  <si>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</si>
  <si>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</si>
  <si>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</si>
  <si>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</si>
  <si>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</si>
  <si>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</si>
  <si>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</si>
  <si>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</si>
  <si>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</si>
  <si>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</si>
  <si>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</si>
  <si>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</si>
  <si>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</si>
  <si>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</si>
  <si>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</si>
  <si>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</si>
  <si>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</si>
  <si>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</si>
  <si>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</si>
  <si>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</si>
  <si>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</si>
  <si>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</si>
  <si>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</si>
  <si>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</si>
  <si>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</si>
  <si>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</si>
  <si>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</si>
  <si>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</si>
  <si>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</si>
  <si>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</si>
  <si>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</si>
  <si>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</si>
  <si>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</si>
  <si>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</si>
  <si>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</si>
  <si>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</si>
  <si>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</si>
  <si>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</si>
  <si>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</si>
  <si>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</si>
  <si>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</si>
  <si>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</si>
  <si>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</si>
  <si>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</si>
  <si>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</si>
  <si>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</si>
  <si>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</si>
  <si>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</si>
  <si>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</si>
  <si>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</si>
  <si>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</si>
  <si>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</si>
  <si>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</si>
  <si>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</si>
  <si>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</si>
  <si>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</si>
  <si>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</si>
  <si>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</si>
  <si>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</si>
  <si>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</si>
  <si>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</si>
  <si>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</si>
  <si>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</si>
  <si>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</si>
  <si>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</si>
  <si>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</si>
  <si>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</si>
  <si>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</si>
  <si>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</si>
  <si>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</si>
  <si>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</si>
  <si>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</si>
  <si>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</si>
  <si>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</si>
  <si>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</si>
  <si>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</si>
  <si>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</si>
  <si>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</si>
  <si>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</si>
  <si>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</si>
  <si>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</si>
  <si>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</si>
  <si>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</si>
  <si>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</si>
  <si>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</si>
  <si>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</si>
  <si>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</si>
  <si>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</si>
  <si>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</si>
  <si>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</si>
  <si>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</si>
  <si>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</si>
  <si>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</si>
  <si>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</si>
  <si>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</si>
  <si>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</si>
  <si>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</si>
  <si>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</si>
  <si>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</si>
  <si>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</si>
  <si>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</si>
  <si>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</si>
  <si>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</si>
  <si>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</si>
  <si>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</si>
  <si>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</si>
  <si>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</si>
  <si>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</si>
  <si>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</si>
  <si>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</si>
  <si>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</si>
  <si>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</si>
  <si>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</si>
  <si>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</si>
  <si>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</si>
  <si>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</si>
  <si>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</si>
  <si>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</si>
  <si>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</si>
  <si>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</si>
  <si>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</si>
  <si>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</si>
  <si>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</si>
  <si>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</si>
  <si>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</si>
  <si>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</si>
  <si>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</si>
  <si>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</si>
  <si>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</si>
  <si>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</si>
  <si>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</si>
  <si>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</si>
  <si>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</si>
  <si>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</si>
  <si>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</si>
  <si>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</si>
  <si>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</si>
  <si>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</si>
  <si>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</si>
  <si>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</si>
  <si>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</si>
  <si>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</si>
  <si>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</si>
  <si>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</si>
  <si>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</si>
  <si>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</si>
  <si>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</si>
  <si>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</si>
  <si>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</si>
  <si>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</si>
  <si>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</si>
  <si>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</si>
  <si>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</si>
  <si>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</si>
  <si>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</si>
  <si>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</si>
  <si>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</si>
  <si>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</si>
  <si>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</si>
  <si>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</si>
  <si>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</si>
  <si>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</si>
  <si>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</si>
  <si>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</si>
  <si>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</si>
  <si>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</si>
  <si>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</si>
  <si>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</si>
  <si>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</si>
  <si>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</si>
  <si>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</si>
  <si>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</si>
  <si>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</si>
  <si>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</si>
  <si>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</si>
  <si>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</si>
  <si>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</si>
  <si>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</si>
  <si>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</si>
  <si>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</si>
  <si>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</si>
  <si>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</si>
  <si>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</si>
  <si>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</si>
  <si>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</si>
  <si>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</si>
  <si>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</si>
  <si>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</si>
  <si>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</si>
  <si>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</si>
  <si>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</si>
  <si>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</si>
  <si>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</si>
  <si>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</si>
  <si>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</si>
  <si>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</si>
  <si>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</si>
  <si>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</si>
  <si>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</si>
  <si>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</si>
  <si>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</si>
  <si>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</si>
  <si>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</si>
  <si>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</si>
  <si>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</si>
  <si>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</si>
  <si>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</si>
  <si>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</si>
  <si>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</si>
  <si>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</si>
  <si>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</si>
  <si>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</si>
  <si>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</si>
  <si>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</si>
  <si>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</si>
  <si>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</si>
  <si>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</si>
  <si>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</si>
  <si>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</si>
  <si>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</si>
  <si>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</si>
  <si>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</si>
  <si>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</si>
  <si>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</si>
  <si>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</si>
  <si>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</si>
  <si>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</si>
  <si>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</si>
  <si>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</si>
  <si>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</si>
  <si>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</si>
  <si>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</si>
  <si>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</si>
  <si>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</si>
  <si>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</si>
  <si>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</si>
  <si>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</si>
  <si>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</si>
  <si>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</si>
  <si>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 xml:space="preserve"> 20.9</t>
  </si>
  <si>
    <t>Дезинсекция подвальных помещений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</si>
  <si>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</si>
  <si>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</si>
  <si>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</si>
  <si>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</si>
  <si>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</si>
  <si>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</si>
  <si>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</si>
  <si>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</si>
  <si>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</si>
  <si>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</si>
  <si>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</si>
  <si>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</si>
  <si>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</si>
  <si>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</si>
  <si>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</si>
  <si>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</si>
  <si>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</si>
  <si>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20.20</t>
  </si>
  <si>
    <t>Вознаграждение управляющей компании</t>
  </si>
  <si>
    <t>Сумма расходов по статье содержание.</t>
  </si>
  <si>
    <t xml:space="preserve"> 20.23</t>
  </si>
  <si>
    <t>Текущий ремонт</t>
  </si>
  <si>
    <t xml:space="preserve"> 20.24</t>
  </si>
  <si>
    <t>Остаток средст по статье текущий ремонт за 2014 г.("-" перерасход)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</si>
  <si>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</si>
  <si>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</si>
  <si>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</si>
  <si>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</si>
  <si>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</si>
  <si>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</si>
  <si>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</si>
  <si>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 xml:space="preserve"> 20.33</t>
  </si>
  <si>
    <t xml:space="preserve"> 20.34</t>
  </si>
  <si>
    <t xml:space="preserve"> 20.35</t>
  </si>
  <si>
    <t xml:space="preserve"> 20.36</t>
  </si>
  <si>
    <t>Сумма расходов по статье текущий ремонт</t>
  </si>
  <si>
    <t xml:space="preserve"> 20.37</t>
  </si>
  <si>
    <t xml:space="preserve"> 20.38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</si>
  <si>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</si>
  <si>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</si>
  <si>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</si>
  <si>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</si>
  <si>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19</t>
  </si>
  <si>
    <t>2790,71 руб. в месяц</t>
  </si>
  <si>
    <t>1155 руб в месяц</t>
  </si>
  <si>
    <t>2 раза (перед и после отопительного периода)</t>
  </si>
  <si>
    <t>ежеквартально и по заявкам</t>
  </si>
  <si>
    <t>958 руб. 1 раз</t>
  </si>
  <si>
    <t>Подготовка и сдача теплового пункта к отопительному периоду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</si>
  <si>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</si>
  <si>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</si>
  <si>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>Утепление подвальных помещений пенопластом</t>
  </si>
  <si>
    <t xml:space="preserve">Уборка помещения подвала от мусора </t>
  </si>
  <si>
    <t>содержание</t>
  </si>
  <si>
    <t>текущий ремонт</t>
  </si>
  <si>
    <t>Остаток средств на конец периода  по статье содержание с учетом остатков 2014 г.</t>
  </si>
  <si>
    <t>Установка балансировочного клапана на систему отопления d50мм</t>
  </si>
  <si>
    <t>Ремонт мусоропровода на 2 этаже</t>
  </si>
  <si>
    <t xml:space="preserve">Замена балансировочного и обратного клапанов системы ГВС </t>
  </si>
  <si>
    <t xml:space="preserve">Замена шарового крана </t>
  </si>
  <si>
    <t>Покраска подъездных козырьков</t>
  </si>
  <si>
    <t>Установка автомата на освещение подъезда</t>
  </si>
  <si>
    <t>Установка покрышек - ограждений</t>
  </si>
  <si>
    <t>Покраска покрышек - ограждений</t>
  </si>
  <si>
    <t>d20мм</t>
  </si>
  <si>
    <t>d15мм 1 шт.</t>
  </si>
  <si>
    <t>9 шт.</t>
  </si>
  <si>
    <t>2 шт.</t>
  </si>
  <si>
    <t xml:space="preserve">Замена светодиодного светильника и одной люминесцентной лампы </t>
  </si>
  <si>
    <t>Замена крана диам. 25 мм</t>
  </si>
  <si>
    <t>Остаток средств на конец периода  по статье текущий ремонт с учетом остатков 2014 г.</t>
  </si>
  <si>
    <t>Утверждаю                                     генеральный директор                       ООО "УК "Прибайкальская"                       Н. Н. Орленко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</si>
</sst>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/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E7" sqref="E7"/>
    </sheetView>
  </sheetViews>
  <sheetFormatPr defaultRowHeight="15.7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>
      <c r="A1" s="91" t="s">
        <v>132</v>
      </c>
      <c r="B1" s="91"/>
      <c r="C1" s="91"/>
      <c r="D1" s="91"/>
    </row>
    <row r="2" spans="1:4" s="14" customFormat="1"/>
    <row r="3" spans="1:4" s="14" customFormat="1">
      <c r="A3" s="92" t="s">
        <v>14</v>
      </c>
      <c r="B3" s="92"/>
      <c r="C3" s="92"/>
      <c r="D3" s="92"/>
    </row>
    <row r="5" spans="1:4" ht="35.1" customHeight="1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>
      <c r="A7" s="90" t="s">
        <v>15</v>
      </c>
      <c r="B7" s="90"/>
      <c r="C7" s="90"/>
      <c r="D7" s="90"/>
    </row>
    <row r="8" spans="1:4" s="6" customFormat="1" ht="30" customHeight="1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>
      <c r="A10" s="90" t="s">
        <v>39</v>
      </c>
      <c r="B10" s="90"/>
      <c r="C10" s="90"/>
      <c r="D10" s="90"/>
    </row>
    <row r="11" spans="1:4" s="6" customFormat="1" ht="111.75" customHeight="1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>
      <c r="A12" s="90" t="s">
        <v>19</v>
      </c>
      <c r="B12" s="90"/>
      <c r="C12" s="90"/>
      <c r="D12" s="90"/>
    </row>
    <row r="13" spans="1:4" s="6" customFormat="1" ht="63.75" customHeight="1">
      <c r="A13" s="4" t="s">
        <v>136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>
      <c r="A37" s="90" t="s">
        <v>30</v>
      </c>
      <c r="B37" s="90"/>
      <c r="C37" s="90"/>
      <c r="D37" s="90"/>
    </row>
    <row r="38" spans="1:4" s="6" customFormat="1" ht="20.100000000000001" customHeight="1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3"/>
  <sheetViews>
    <sheetView workbookViewId="0">
      <selection activeCell="E7" sqref="E7"/>
    </sheetView>
  </sheetViews>
  <sheetFormatPr defaultRowHeight="15.7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>
      <c r="A1" s="93" t="s">
        <v>83</v>
      </c>
      <c r="B1" s="93"/>
      <c r="C1" s="93"/>
      <c r="D1" s="93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>
      <c r="A4" s="4" t="s">
        <v>8</v>
      </c>
      <c r="B4" s="12" t="s">
        <v>4</v>
      </c>
      <c r="C4" s="8" t="s">
        <v>5</v>
      </c>
      <c r="D4" s="23">
        <v>42460</v>
      </c>
    </row>
    <row r="5" spans="1:4" s="6" customFormat="1" ht="20.100000000000001" customHeight="1">
      <c r="A5" s="90" t="s">
        <v>41</v>
      </c>
      <c r="B5" s="90"/>
      <c r="C5" s="90"/>
      <c r="D5" s="90"/>
    </row>
    <row r="6" spans="1:4" s="6" customFormat="1" ht="20.100000000000001" customHeight="1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>
      <c r="A7" s="90" t="s">
        <v>173</v>
      </c>
      <c r="B7" s="90"/>
      <c r="C7" s="90"/>
      <c r="D7" s="90"/>
    </row>
    <row r="8" spans="1:4" s="6" customFormat="1" ht="19.5" customHeight="1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>
      <c r="A10" s="90" t="s">
        <v>84</v>
      </c>
      <c r="B10" s="90"/>
      <c r="C10" s="90"/>
      <c r="D10" s="90"/>
    </row>
    <row r="11" spans="1:4" s="6" customFormat="1" ht="20.100000000000001" customHeight="1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>
      <c r="A12" s="94" t="s">
        <v>44</v>
      </c>
      <c r="B12" s="94"/>
      <c r="C12" s="94"/>
      <c r="D12" s="94"/>
    </row>
    <row r="13" spans="1:4" s="6" customFormat="1" ht="20.25" customHeight="1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>
      <c r="A15" s="94" t="s">
        <v>47</v>
      </c>
      <c r="B15" s="94"/>
      <c r="C15" s="94"/>
      <c r="D15" s="94"/>
    </row>
    <row r="16" spans="1:4" s="6" customFormat="1" ht="20.100000000000001" customHeight="1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>
      <c r="A17" s="90" t="s">
        <v>49</v>
      </c>
      <c r="B17" s="90"/>
      <c r="C17" s="90"/>
      <c r="D17" s="90"/>
    </row>
    <row r="18" spans="1:4" s="6" customFormat="1" ht="20.100000000000001" customHeight="1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>
      <c r="A20" s="90" t="s">
        <v>85</v>
      </c>
      <c r="B20" s="90"/>
      <c r="C20" s="90"/>
      <c r="D20" s="90"/>
    </row>
    <row r="21" spans="1:4" s="6" customFormat="1" ht="20.100000000000001" customHeight="1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>
      <c r="A24" s="94" t="s">
        <v>55</v>
      </c>
      <c r="B24" s="94"/>
      <c r="C24" s="94"/>
      <c r="D24" s="94"/>
    </row>
    <row r="25" spans="1:4" s="6" customFormat="1" ht="20.100000000000001" customHeight="1">
      <c r="A25" s="4" t="s">
        <v>149</v>
      </c>
      <c r="B25" s="7" t="s">
        <v>56</v>
      </c>
      <c r="C25" s="5" t="s">
        <v>5</v>
      </c>
      <c r="D25" s="5" t="s">
        <v>217</v>
      </c>
    </row>
    <row r="26" spans="1:4" s="6" customFormat="1" ht="20.100000000000001" customHeight="1">
      <c r="A26" s="4" t="s">
        <v>150</v>
      </c>
      <c r="B26" s="7" t="s">
        <v>57</v>
      </c>
      <c r="C26" s="5" t="s">
        <v>5</v>
      </c>
      <c r="D26" s="5" t="s">
        <v>227</v>
      </c>
    </row>
    <row r="27" spans="1:4" s="6" customFormat="1" ht="36.75" customHeight="1">
      <c r="A27" s="4" t="s">
        <v>151</v>
      </c>
      <c r="B27" s="3" t="s">
        <v>58</v>
      </c>
      <c r="C27" s="5" t="s">
        <v>5</v>
      </c>
      <c r="D27" s="8" t="s">
        <v>228</v>
      </c>
    </row>
    <row r="28" spans="1:4" s="6" customFormat="1" ht="20.100000000000001" customHeight="1">
      <c r="A28" s="4" t="s">
        <v>152</v>
      </c>
      <c r="B28" s="3" t="s">
        <v>59</v>
      </c>
      <c r="C28" s="5" t="s">
        <v>5</v>
      </c>
      <c r="D28" s="8" t="s">
        <v>232</v>
      </c>
    </row>
    <row r="29" spans="1:4" s="6" customFormat="1" ht="20.100000000000001" customHeight="1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>
      <c r="A31" s="94" t="s">
        <v>62</v>
      </c>
      <c r="B31" s="94"/>
      <c r="C31" s="94"/>
      <c r="D31" s="94"/>
    </row>
    <row r="32" spans="1:4" s="6" customFormat="1" ht="20.100000000000001" customHeight="1">
      <c r="A32" s="4" t="s">
        <v>155</v>
      </c>
      <c r="B32" s="7" t="s">
        <v>63</v>
      </c>
      <c r="C32" s="5" t="s">
        <v>5</v>
      </c>
      <c r="D32" s="5" t="s">
        <v>219</v>
      </c>
    </row>
    <row r="33" spans="1:4" s="6" customFormat="1" ht="20.100000000000001" customHeight="1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>
      <c r="A34" s="94" t="s">
        <v>65</v>
      </c>
      <c r="B34" s="94"/>
      <c r="C34" s="94"/>
      <c r="D34" s="94"/>
    </row>
    <row r="35" spans="1:4" s="6" customFormat="1" ht="20.100000000000001" customHeight="1">
      <c r="A35" s="4" t="s">
        <v>160</v>
      </c>
      <c r="B35" s="3" t="s">
        <v>66</v>
      </c>
      <c r="C35" s="5" t="s">
        <v>5</v>
      </c>
      <c r="D35" s="5" t="s">
        <v>219</v>
      </c>
    </row>
    <row r="36" spans="1:4" s="6" customFormat="1" ht="20.100000000000001" customHeight="1">
      <c r="A36" s="94" t="s">
        <v>67</v>
      </c>
      <c r="B36" s="94"/>
      <c r="C36" s="94"/>
      <c r="D36" s="94"/>
    </row>
    <row r="37" spans="1:4" s="6" customFormat="1" ht="33.75" customHeight="1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>
      <c r="A38" s="94" t="s">
        <v>69</v>
      </c>
      <c r="B38" s="94"/>
      <c r="C38" s="94"/>
      <c r="D38" s="94"/>
    </row>
    <row r="39" spans="1:4" s="6" customFormat="1" ht="20.100000000000001" customHeight="1">
      <c r="A39" s="4" t="s">
        <v>162</v>
      </c>
      <c r="B39" s="7" t="s">
        <v>70</v>
      </c>
      <c r="C39" s="5" t="s">
        <v>5</v>
      </c>
      <c r="D39" s="8" t="s">
        <v>218</v>
      </c>
    </row>
    <row r="40" spans="1:4" s="6" customFormat="1" ht="20.100000000000001" customHeight="1">
      <c r="A40" s="90" t="s">
        <v>71</v>
      </c>
      <c r="B40" s="90"/>
      <c r="C40" s="90"/>
      <c r="D40" s="90"/>
    </row>
    <row r="41" spans="1:4" s="6" customFormat="1" ht="20.100000000000001" customHeight="1">
      <c r="A41" s="4" t="s">
        <v>166</v>
      </c>
      <c r="B41" s="7" t="s">
        <v>72</v>
      </c>
      <c r="C41" s="5" t="s">
        <v>5</v>
      </c>
      <c r="D41" s="8" t="s">
        <v>218</v>
      </c>
    </row>
    <row r="42" spans="1:4" s="6" customFormat="1" ht="20.100000000000001" customHeight="1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>
      <c r="A43" s="94" t="s">
        <v>74</v>
      </c>
      <c r="B43" s="94"/>
      <c r="C43" s="94"/>
      <c r="D43" s="94"/>
    </row>
    <row r="44" spans="1:4" s="6" customFormat="1" ht="20.100000000000001" customHeight="1">
      <c r="A44" s="4" t="s">
        <v>168</v>
      </c>
      <c r="B44" s="7" t="s">
        <v>75</v>
      </c>
      <c r="C44" s="5" t="s">
        <v>5</v>
      </c>
      <c r="D44" s="5" t="s">
        <v>216</v>
      </c>
    </row>
    <row r="45" spans="1:4" s="6" customFormat="1" ht="20.100000000000001" customHeight="1">
      <c r="A45" s="94" t="s">
        <v>76</v>
      </c>
      <c r="B45" s="94"/>
      <c r="C45" s="94"/>
      <c r="D45" s="94"/>
    </row>
    <row r="46" spans="1:4" s="6" customFormat="1" ht="39" customHeight="1">
      <c r="A46" s="4" t="s">
        <v>169</v>
      </c>
      <c r="B46" s="3" t="s">
        <v>77</v>
      </c>
      <c r="C46" s="5" t="s">
        <v>5</v>
      </c>
      <c r="D46" s="24" t="s">
        <v>230</v>
      </c>
    </row>
    <row r="47" spans="1:4" s="6" customFormat="1" ht="20.100000000000001" customHeight="1">
      <c r="A47" s="94" t="s">
        <v>78</v>
      </c>
      <c r="B47" s="94"/>
      <c r="C47" s="94"/>
      <c r="D47" s="94"/>
    </row>
    <row r="48" spans="1:4" s="6" customFormat="1" ht="20.100000000000001" customHeight="1">
      <c r="A48" s="4" t="s">
        <v>170</v>
      </c>
      <c r="B48" s="3" t="s">
        <v>79</v>
      </c>
      <c r="C48" s="5" t="s">
        <v>5</v>
      </c>
      <c r="D48" s="5" t="s">
        <v>216</v>
      </c>
    </row>
    <row r="49" spans="1:4" s="6" customFormat="1" ht="20.100000000000001" customHeight="1">
      <c r="A49" s="94" t="s">
        <v>80</v>
      </c>
      <c r="B49" s="94"/>
      <c r="C49" s="94"/>
      <c r="D49" s="94"/>
    </row>
    <row r="50" spans="1:4" s="6" customFormat="1" ht="20.100000000000001" customHeight="1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>
      <c r="A51" s="90" t="s">
        <v>86</v>
      </c>
      <c r="B51" s="90"/>
      <c r="C51" s="90"/>
      <c r="D51" s="90"/>
    </row>
    <row r="52" spans="1:4" s="6" customFormat="1" ht="20.100000000000001" customHeight="1">
      <c r="A52" s="4" t="s">
        <v>172</v>
      </c>
      <c r="B52" s="3" t="s">
        <v>82</v>
      </c>
      <c r="C52" s="5" t="s">
        <v>5</v>
      </c>
      <c r="D52" s="5" t="s">
        <v>216</v>
      </c>
    </row>
    <row r="53" spans="1:4" s="6" customFormat="1" ht="39.950000000000003" customHeight="1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44"/>
  <sheetViews>
    <sheetView zoomScaleNormal="100" workbookViewId="0">
      <selection activeCell="D4" sqref="D4"/>
    </sheetView>
  </sheetViews>
  <sheetFormatPr defaultRowHeight="15.7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>
      <c r="A1" s="91" t="s">
        <v>90</v>
      </c>
      <c r="B1" s="91"/>
      <c r="C1" s="91"/>
      <c r="D1" s="91"/>
    </row>
    <row r="2" spans="1:4" ht="16.5" thickBot="1"/>
    <row r="3" spans="1:4" ht="35.1" customHeight="1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>
      <c r="A4" s="30"/>
      <c r="B4" s="36" t="s">
        <v>4</v>
      </c>
      <c r="C4" s="31" t="s">
        <v>5</v>
      </c>
      <c r="D4" s="37">
        <v>42460</v>
      </c>
    </row>
    <row r="5" spans="1:4" s="6" customFormat="1" ht="51.75" customHeight="1">
      <c r="A5" s="95">
        <v>1</v>
      </c>
      <c r="B5" s="26" t="s">
        <v>87</v>
      </c>
      <c r="C5" s="27" t="s">
        <v>5</v>
      </c>
      <c r="D5" s="28" t="s">
        <v>233</v>
      </c>
    </row>
    <row r="6" spans="1:4" s="6" customFormat="1" ht="20.100000000000001" customHeight="1">
      <c r="A6" s="96"/>
      <c r="B6" s="7" t="s">
        <v>59</v>
      </c>
      <c r="C6" s="5" t="s">
        <v>5</v>
      </c>
      <c r="D6" s="29" t="s">
        <v>234</v>
      </c>
    </row>
    <row r="7" spans="1:4" s="6" customFormat="1" ht="36.75" customHeight="1">
      <c r="A7" s="96"/>
      <c r="B7" s="7" t="s">
        <v>88</v>
      </c>
      <c r="C7" s="5" t="s">
        <v>13</v>
      </c>
      <c r="D7" s="53" t="s">
        <v>281</v>
      </c>
    </row>
    <row r="8" spans="1:4" s="6" customFormat="1" ht="32.25" customHeight="1">
      <c r="A8" s="96"/>
      <c r="B8" s="3" t="s">
        <v>175</v>
      </c>
      <c r="C8" s="5" t="s">
        <v>5</v>
      </c>
      <c r="D8" s="29"/>
    </row>
    <row r="9" spans="1:4" s="6" customFormat="1" ht="34.5" customHeight="1">
      <c r="A9" s="96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>
      <c r="A10" s="96"/>
      <c r="B10" s="3" t="s">
        <v>177</v>
      </c>
      <c r="C10" s="5" t="s">
        <v>5</v>
      </c>
      <c r="D10" s="29" t="s">
        <v>249</v>
      </c>
    </row>
    <row r="11" spans="1:4" s="6" customFormat="1" ht="20.100000000000001" customHeight="1" thickBot="1">
      <c r="A11" s="97"/>
      <c r="B11" s="51" t="s">
        <v>89</v>
      </c>
      <c r="C11" s="31" t="s">
        <v>5</v>
      </c>
      <c r="D11" s="32" t="s">
        <v>270</v>
      </c>
    </row>
    <row r="12" spans="1:4" s="6" customFormat="1" ht="47.25">
      <c r="A12" s="95">
        <v>2</v>
      </c>
      <c r="B12" s="26" t="s">
        <v>87</v>
      </c>
      <c r="C12" s="27" t="s">
        <v>5</v>
      </c>
      <c r="D12" s="28" t="s">
        <v>235</v>
      </c>
    </row>
    <row r="13" spans="1:4" s="6" customFormat="1">
      <c r="A13" s="96"/>
      <c r="B13" s="7" t="s">
        <v>59</v>
      </c>
      <c r="C13" s="5" t="s">
        <v>5</v>
      </c>
      <c r="D13" s="29" t="s">
        <v>234</v>
      </c>
    </row>
    <row r="14" spans="1:4" s="6" customFormat="1" ht="30">
      <c r="A14" s="96"/>
      <c r="B14" s="7" t="s">
        <v>88</v>
      </c>
      <c r="C14" s="5" t="s">
        <v>13</v>
      </c>
      <c r="D14" s="53" t="s">
        <v>281</v>
      </c>
    </row>
    <row r="15" spans="1:4" ht="31.5">
      <c r="A15" s="96"/>
      <c r="B15" s="3" t="s">
        <v>175</v>
      </c>
      <c r="C15" s="5" t="s">
        <v>5</v>
      </c>
      <c r="D15" s="29"/>
    </row>
    <row r="16" spans="1:4" ht="31.5">
      <c r="A16" s="96"/>
      <c r="B16" s="3" t="s">
        <v>176</v>
      </c>
      <c r="C16" s="5" t="s">
        <v>5</v>
      </c>
      <c r="D16" s="29" t="s">
        <v>17</v>
      </c>
    </row>
    <row r="17" spans="1:4">
      <c r="A17" s="96"/>
      <c r="B17" s="3" t="s">
        <v>177</v>
      </c>
      <c r="C17" s="5" t="s">
        <v>5</v>
      </c>
      <c r="D17" s="29" t="s">
        <v>249</v>
      </c>
    </row>
    <row r="18" spans="1:4" ht="16.5" thickBot="1">
      <c r="A18" s="97"/>
      <c r="B18" s="51" t="s">
        <v>89</v>
      </c>
      <c r="C18" s="31" t="s">
        <v>5</v>
      </c>
      <c r="D18" s="32" t="s">
        <v>270</v>
      </c>
    </row>
    <row r="19" spans="1:4">
      <c r="A19" s="95">
        <v>3</v>
      </c>
      <c r="B19" s="26" t="s">
        <v>87</v>
      </c>
      <c r="C19" s="27" t="s">
        <v>5</v>
      </c>
      <c r="D19" s="28" t="s">
        <v>236</v>
      </c>
    </row>
    <row r="20" spans="1:4">
      <c r="A20" s="96"/>
      <c r="B20" s="7" t="s">
        <v>59</v>
      </c>
      <c r="C20" s="5" t="s">
        <v>5</v>
      </c>
      <c r="D20" s="29" t="s">
        <v>244</v>
      </c>
    </row>
    <row r="21" spans="1:4" ht="30">
      <c r="A21" s="96"/>
      <c r="B21" s="7" t="s">
        <v>88</v>
      </c>
      <c r="C21" s="5" t="s">
        <v>13</v>
      </c>
      <c r="D21" s="53" t="s">
        <v>281</v>
      </c>
    </row>
    <row r="22" spans="1:4" ht="31.5">
      <c r="A22" s="96"/>
      <c r="B22" s="3" t="s">
        <v>175</v>
      </c>
      <c r="C22" s="5" t="s">
        <v>5</v>
      </c>
      <c r="D22" s="29"/>
    </row>
    <row r="23" spans="1:4" ht="31.5">
      <c r="A23" s="96"/>
      <c r="B23" s="3" t="s">
        <v>176</v>
      </c>
      <c r="C23" s="5" t="s">
        <v>5</v>
      </c>
      <c r="D23" s="29" t="s">
        <v>17</v>
      </c>
    </row>
    <row r="24" spans="1:4">
      <c r="A24" s="96"/>
      <c r="B24" s="3" t="s">
        <v>177</v>
      </c>
      <c r="C24" s="5" t="s">
        <v>5</v>
      </c>
      <c r="D24" s="29" t="s">
        <v>249</v>
      </c>
    </row>
    <row r="25" spans="1:4" ht="16.5" thickBot="1">
      <c r="A25" s="97"/>
      <c r="B25" s="51" t="s">
        <v>89</v>
      </c>
      <c r="C25" s="31" t="s">
        <v>5</v>
      </c>
      <c r="D25" s="32" t="s">
        <v>270</v>
      </c>
    </row>
    <row r="26" spans="1:4" ht="31.5">
      <c r="A26" s="95">
        <v>4</v>
      </c>
      <c r="B26" s="26" t="s">
        <v>87</v>
      </c>
      <c r="C26" s="27" t="s">
        <v>5</v>
      </c>
      <c r="D26" s="28" t="s">
        <v>237</v>
      </c>
    </row>
    <row r="27" spans="1:4">
      <c r="A27" s="96"/>
      <c r="B27" s="7" t="s">
        <v>59</v>
      </c>
      <c r="C27" s="5" t="s">
        <v>5</v>
      </c>
      <c r="D27" s="29" t="s">
        <v>244</v>
      </c>
    </row>
    <row r="28" spans="1:4" ht="30">
      <c r="A28" s="96"/>
      <c r="B28" s="7" t="s">
        <v>88</v>
      </c>
      <c r="C28" s="5" t="s">
        <v>13</v>
      </c>
      <c r="D28" s="53" t="s">
        <v>281</v>
      </c>
    </row>
    <row r="29" spans="1:4" ht="31.5">
      <c r="A29" s="96"/>
      <c r="B29" s="3" t="s">
        <v>175</v>
      </c>
      <c r="C29" s="5" t="s">
        <v>5</v>
      </c>
      <c r="D29" s="29"/>
    </row>
    <row r="30" spans="1:4" ht="31.5">
      <c r="A30" s="96"/>
      <c r="B30" s="3" t="s">
        <v>176</v>
      </c>
      <c r="C30" s="5" t="s">
        <v>5</v>
      </c>
      <c r="D30" s="29" t="s">
        <v>17</v>
      </c>
    </row>
    <row r="31" spans="1:4">
      <c r="A31" s="96"/>
      <c r="B31" s="3" t="s">
        <v>177</v>
      </c>
      <c r="C31" s="5" t="s">
        <v>5</v>
      </c>
      <c r="D31" s="29" t="s">
        <v>267</v>
      </c>
    </row>
    <row r="32" spans="1:4" ht="16.5" thickBot="1">
      <c r="A32" s="97"/>
      <c r="B32" s="51" t="s">
        <v>89</v>
      </c>
      <c r="C32" s="31" t="s">
        <v>5</v>
      </c>
      <c r="D32" s="32" t="s">
        <v>270</v>
      </c>
    </row>
    <row r="33" spans="1:4" ht="31.5">
      <c r="A33" s="95">
        <v>5</v>
      </c>
      <c r="B33" s="26" t="s">
        <v>87</v>
      </c>
      <c r="C33" s="27" t="s">
        <v>5</v>
      </c>
      <c r="D33" s="28" t="s">
        <v>238</v>
      </c>
    </row>
    <row r="34" spans="1:4">
      <c r="A34" s="96"/>
      <c r="B34" s="7" t="s">
        <v>59</v>
      </c>
      <c r="C34" s="5" t="s">
        <v>5</v>
      </c>
      <c r="D34" s="29"/>
    </row>
    <row r="35" spans="1:4" ht="30">
      <c r="A35" s="96"/>
      <c r="B35" s="7" t="s">
        <v>88</v>
      </c>
      <c r="C35" s="5" t="s">
        <v>13</v>
      </c>
      <c r="D35" s="53" t="s">
        <v>281</v>
      </c>
    </row>
    <row r="36" spans="1:4" ht="31.5">
      <c r="A36" s="96"/>
      <c r="B36" s="3" t="s">
        <v>175</v>
      </c>
      <c r="C36" s="5" t="s">
        <v>5</v>
      </c>
      <c r="D36" s="29"/>
    </row>
    <row r="37" spans="1:4" ht="31.5">
      <c r="A37" s="96"/>
      <c r="B37" s="3" t="s">
        <v>176</v>
      </c>
      <c r="C37" s="5" t="s">
        <v>5</v>
      </c>
      <c r="D37" s="29" t="s">
        <v>17</v>
      </c>
    </row>
    <row r="38" spans="1:4">
      <c r="A38" s="96"/>
      <c r="B38" s="3" t="s">
        <v>177</v>
      </c>
      <c r="C38" s="5" t="s">
        <v>5</v>
      </c>
      <c r="D38" s="29" t="s">
        <v>249</v>
      </c>
    </row>
    <row r="39" spans="1:4" ht="16.5" thickBot="1">
      <c r="A39" s="97"/>
      <c r="B39" s="51" t="s">
        <v>89</v>
      </c>
      <c r="C39" s="31" t="s">
        <v>5</v>
      </c>
      <c r="D39" s="32" t="s">
        <v>270</v>
      </c>
    </row>
    <row r="40" spans="1:4" ht="47.25">
      <c r="A40" s="95">
        <v>6</v>
      </c>
      <c r="B40" s="26" t="s">
        <v>87</v>
      </c>
      <c r="C40" s="27" t="s">
        <v>5</v>
      </c>
      <c r="D40" s="28" t="s">
        <v>239</v>
      </c>
    </row>
    <row r="41" spans="1:4">
      <c r="A41" s="96"/>
      <c r="B41" s="7" t="s">
        <v>59</v>
      </c>
      <c r="C41" s="5" t="s">
        <v>5</v>
      </c>
      <c r="D41" s="29" t="s">
        <v>245</v>
      </c>
    </row>
    <row r="42" spans="1:4" ht="30">
      <c r="A42" s="96"/>
      <c r="B42" s="7" t="s">
        <v>88</v>
      </c>
      <c r="C42" s="5" t="s">
        <v>13</v>
      </c>
      <c r="D42" s="53" t="s">
        <v>281</v>
      </c>
    </row>
    <row r="43" spans="1:4" ht="31.5">
      <c r="A43" s="96"/>
      <c r="B43" s="3" t="s">
        <v>175</v>
      </c>
      <c r="C43" s="5" t="s">
        <v>5</v>
      </c>
      <c r="D43" s="29"/>
    </row>
    <row r="44" spans="1:4" ht="31.5">
      <c r="A44" s="96"/>
      <c r="B44" s="3" t="s">
        <v>176</v>
      </c>
      <c r="C44" s="5" t="s">
        <v>5</v>
      </c>
      <c r="D44" s="29" t="s">
        <v>17</v>
      </c>
    </row>
    <row r="45" spans="1:4">
      <c r="A45" s="96"/>
      <c r="B45" s="3" t="s">
        <v>177</v>
      </c>
      <c r="C45" s="5" t="s">
        <v>5</v>
      </c>
      <c r="D45" s="29" t="s">
        <v>249</v>
      </c>
    </row>
    <row r="46" spans="1:4" ht="16.5" thickBot="1">
      <c r="A46" s="97"/>
      <c r="B46" s="51" t="s">
        <v>89</v>
      </c>
      <c r="C46" s="31" t="s">
        <v>5</v>
      </c>
      <c r="D46" s="32" t="s">
        <v>270</v>
      </c>
    </row>
    <row r="47" spans="1:4">
      <c r="A47" s="95">
        <v>7</v>
      </c>
      <c r="B47" s="26" t="s">
        <v>87</v>
      </c>
      <c r="C47" s="27" t="s">
        <v>5</v>
      </c>
      <c r="D47" s="28" t="s">
        <v>240</v>
      </c>
    </row>
    <row r="48" spans="1:4">
      <c r="A48" s="96"/>
      <c r="B48" s="7" t="s">
        <v>59</v>
      </c>
      <c r="C48" s="5" t="s">
        <v>5</v>
      </c>
      <c r="D48" s="29" t="s">
        <v>246</v>
      </c>
    </row>
    <row r="49" spans="1:4" ht="30">
      <c r="A49" s="96"/>
      <c r="B49" s="7" t="s">
        <v>88</v>
      </c>
      <c r="C49" s="5" t="s">
        <v>13</v>
      </c>
      <c r="D49" s="53" t="s">
        <v>281</v>
      </c>
    </row>
    <row r="50" spans="1:4" ht="31.5">
      <c r="A50" s="96"/>
      <c r="B50" s="3" t="s">
        <v>175</v>
      </c>
      <c r="C50" s="5" t="s">
        <v>5</v>
      </c>
      <c r="D50" s="29"/>
    </row>
    <row r="51" spans="1:4" ht="31.5">
      <c r="A51" s="96"/>
      <c r="B51" s="3" t="s">
        <v>176</v>
      </c>
      <c r="C51" s="5" t="s">
        <v>5</v>
      </c>
      <c r="D51" s="29" t="s">
        <v>17</v>
      </c>
    </row>
    <row r="52" spans="1:4">
      <c r="A52" s="96"/>
      <c r="B52" s="3" t="s">
        <v>177</v>
      </c>
      <c r="C52" s="5" t="s">
        <v>5</v>
      </c>
      <c r="D52" s="29" t="s">
        <v>249</v>
      </c>
    </row>
    <row r="53" spans="1:4" ht="16.5" thickBot="1">
      <c r="A53" s="97"/>
      <c r="B53" s="51" t="s">
        <v>89</v>
      </c>
      <c r="C53" s="31" t="s">
        <v>5</v>
      </c>
      <c r="D53" s="32" t="s">
        <v>270</v>
      </c>
    </row>
    <row r="54" spans="1:4">
      <c r="A54" s="95">
        <v>8</v>
      </c>
      <c r="B54" s="26" t="s">
        <v>87</v>
      </c>
      <c r="C54" s="27" t="s">
        <v>5</v>
      </c>
      <c r="D54" s="28" t="s">
        <v>241</v>
      </c>
    </row>
    <row r="55" spans="1:4">
      <c r="A55" s="96"/>
      <c r="B55" s="7" t="s">
        <v>59</v>
      </c>
      <c r="C55" s="5" t="s">
        <v>5</v>
      </c>
      <c r="D55" s="29" t="s">
        <v>244</v>
      </c>
    </row>
    <row r="56" spans="1:4" ht="30">
      <c r="A56" s="96"/>
      <c r="B56" s="7" t="s">
        <v>88</v>
      </c>
      <c r="C56" s="5" t="s">
        <v>13</v>
      </c>
      <c r="D56" s="53" t="s">
        <v>281</v>
      </c>
    </row>
    <row r="57" spans="1:4" ht="31.5">
      <c r="A57" s="96"/>
      <c r="B57" s="3" t="s">
        <v>175</v>
      </c>
      <c r="C57" s="5" t="s">
        <v>5</v>
      </c>
      <c r="D57" s="29"/>
    </row>
    <row r="58" spans="1:4" ht="31.5">
      <c r="A58" s="96"/>
      <c r="B58" s="3" t="s">
        <v>176</v>
      </c>
      <c r="C58" s="5" t="s">
        <v>5</v>
      </c>
      <c r="D58" s="29" t="s">
        <v>17</v>
      </c>
    </row>
    <row r="59" spans="1:4">
      <c r="A59" s="96"/>
      <c r="B59" s="3" t="s">
        <v>177</v>
      </c>
      <c r="C59" s="5" t="s">
        <v>5</v>
      </c>
      <c r="D59" s="29" t="s">
        <v>250</v>
      </c>
    </row>
    <row r="60" spans="1:4" ht="16.5" thickBot="1">
      <c r="A60" s="97"/>
      <c r="B60" s="51" t="s">
        <v>89</v>
      </c>
      <c r="C60" s="31" t="s">
        <v>5</v>
      </c>
      <c r="D60" s="32" t="s">
        <v>270</v>
      </c>
    </row>
    <row r="61" spans="1:4">
      <c r="A61" s="95">
        <v>9</v>
      </c>
      <c r="B61" s="26" t="s">
        <v>87</v>
      </c>
      <c r="C61" s="27" t="s">
        <v>5</v>
      </c>
      <c r="D61" s="28" t="s">
        <v>242</v>
      </c>
    </row>
    <row r="62" spans="1:4">
      <c r="A62" s="96"/>
      <c r="B62" s="7" t="s">
        <v>59</v>
      </c>
      <c r="C62" s="5" t="s">
        <v>5</v>
      </c>
      <c r="D62" s="29" t="s">
        <v>247</v>
      </c>
    </row>
    <row r="63" spans="1:4" ht="30">
      <c r="A63" s="96"/>
      <c r="B63" s="7" t="s">
        <v>88</v>
      </c>
      <c r="C63" s="5" t="s">
        <v>13</v>
      </c>
      <c r="D63" s="53" t="s">
        <v>281</v>
      </c>
    </row>
    <row r="64" spans="1:4" ht="31.5">
      <c r="A64" s="96"/>
      <c r="B64" s="3" t="s">
        <v>175</v>
      </c>
      <c r="C64" s="5" t="s">
        <v>5</v>
      </c>
      <c r="D64" s="29"/>
    </row>
    <row r="65" spans="1:4" ht="31.5">
      <c r="A65" s="96"/>
      <c r="B65" s="3" t="s">
        <v>176</v>
      </c>
      <c r="C65" s="5" t="s">
        <v>5</v>
      </c>
      <c r="D65" s="29" t="s">
        <v>17</v>
      </c>
    </row>
    <row r="66" spans="1:4">
      <c r="A66" s="96"/>
      <c r="B66" s="3" t="s">
        <v>177</v>
      </c>
      <c r="C66" s="5" t="s">
        <v>5</v>
      </c>
      <c r="D66" s="29" t="s">
        <v>249</v>
      </c>
    </row>
    <row r="67" spans="1:4" ht="16.5" thickBot="1">
      <c r="A67" s="97"/>
      <c r="B67" s="51" t="s">
        <v>89</v>
      </c>
      <c r="C67" s="31" t="s">
        <v>5</v>
      </c>
      <c r="D67" s="32" t="s">
        <v>270</v>
      </c>
    </row>
    <row r="68" spans="1:4">
      <c r="A68" s="95">
        <v>10</v>
      </c>
      <c r="B68" s="26" t="s">
        <v>87</v>
      </c>
      <c r="C68" s="27" t="s">
        <v>5</v>
      </c>
      <c r="D68" s="28" t="s">
        <v>243</v>
      </c>
    </row>
    <row r="69" spans="1:4">
      <c r="A69" s="96"/>
      <c r="B69" s="7" t="s">
        <v>59</v>
      </c>
      <c r="C69" s="5" t="s">
        <v>5</v>
      </c>
      <c r="D69" s="29" t="s">
        <v>248</v>
      </c>
    </row>
    <row r="70" spans="1:4" ht="30">
      <c r="A70" s="96"/>
      <c r="B70" s="7" t="s">
        <v>88</v>
      </c>
      <c r="C70" s="5" t="s">
        <v>13</v>
      </c>
      <c r="D70" s="53" t="s">
        <v>281</v>
      </c>
    </row>
    <row r="71" spans="1:4" ht="31.5">
      <c r="A71" s="96"/>
      <c r="B71" s="3" t="s">
        <v>175</v>
      </c>
      <c r="C71" s="5" t="s">
        <v>5</v>
      </c>
      <c r="D71" s="29"/>
    </row>
    <row r="72" spans="1:4" ht="31.5">
      <c r="A72" s="96"/>
      <c r="B72" s="3" t="s">
        <v>176</v>
      </c>
      <c r="C72" s="5" t="s">
        <v>5</v>
      </c>
      <c r="D72" s="29" t="s">
        <v>17</v>
      </c>
    </row>
    <row r="73" spans="1:4">
      <c r="A73" s="96"/>
      <c r="B73" s="3" t="s">
        <v>177</v>
      </c>
      <c r="C73" s="5" t="s">
        <v>5</v>
      </c>
      <c r="D73" s="29" t="s">
        <v>249</v>
      </c>
    </row>
    <row r="74" spans="1:4" ht="16.5" thickBot="1">
      <c r="A74" s="97"/>
      <c r="B74" s="51" t="s">
        <v>89</v>
      </c>
      <c r="C74" s="31" t="s">
        <v>5</v>
      </c>
      <c r="D74" s="32" t="s">
        <v>270</v>
      </c>
    </row>
    <row r="75" spans="1:4" ht="17.25" customHeight="1">
      <c r="A75" s="95">
        <v>11</v>
      </c>
      <c r="B75" s="26" t="s">
        <v>87</v>
      </c>
      <c r="C75" s="27" t="s">
        <v>5</v>
      </c>
      <c r="D75" s="28" t="s">
        <v>268</v>
      </c>
    </row>
    <row r="76" spans="1:4">
      <c r="A76" s="96"/>
      <c r="B76" s="7" t="s">
        <v>59</v>
      </c>
      <c r="C76" s="5" t="s">
        <v>5</v>
      </c>
      <c r="D76" s="29"/>
    </row>
    <row r="77" spans="1:4" ht="30">
      <c r="A77" s="96"/>
      <c r="B77" s="7" t="s">
        <v>88</v>
      </c>
      <c r="C77" s="5" t="s">
        <v>13</v>
      </c>
      <c r="D77" s="53" t="s">
        <v>281</v>
      </c>
    </row>
    <row r="78" spans="1:4" ht="31.5">
      <c r="A78" s="96"/>
      <c r="B78" s="3" t="s">
        <v>175</v>
      </c>
      <c r="C78" s="5" t="s">
        <v>5</v>
      </c>
      <c r="D78" s="29"/>
    </row>
    <row r="79" spans="1:4" ht="31.5">
      <c r="A79" s="96"/>
      <c r="B79" s="3" t="s">
        <v>176</v>
      </c>
      <c r="C79" s="5" t="s">
        <v>5</v>
      </c>
      <c r="D79" s="29" t="s">
        <v>17</v>
      </c>
    </row>
    <row r="80" spans="1:4">
      <c r="A80" s="96"/>
      <c r="B80" s="3" t="s">
        <v>177</v>
      </c>
      <c r="C80" s="5" t="s">
        <v>5</v>
      </c>
      <c r="D80" s="29" t="s">
        <v>269</v>
      </c>
    </row>
    <row r="81" spans="1:4" ht="16.5" thickBot="1">
      <c r="A81" s="97"/>
      <c r="B81" s="51" t="s">
        <v>89</v>
      </c>
      <c r="C81" s="31" t="s">
        <v>5</v>
      </c>
      <c r="D81" s="32" t="s">
        <v>270</v>
      </c>
    </row>
    <row r="82" spans="1:4" ht="31.5">
      <c r="A82" s="95">
        <v>12</v>
      </c>
      <c r="B82" s="26" t="s">
        <v>87</v>
      </c>
      <c r="C82" s="27" t="s">
        <v>5</v>
      </c>
      <c r="D82" s="28" t="s">
        <v>271</v>
      </c>
    </row>
    <row r="83" spans="1:4">
      <c r="A83" s="96"/>
      <c r="B83" s="7" t="s">
        <v>59</v>
      </c>
      <c r="C83" s="5" t="s">
        <v>5</v>
      </c>
      <c r="D83" s="29" t="s">
        <v>273</v>
      </c>
    </row>
    <row r="84" spans="1:4">
      <c r="A84" s="96"/>
      <c r="B84" s="7" t="s">
        <v>88</v>
      </c>
      <c r="C84" s="5" t="s">
        <v>13</v>
      </c>
      <c r="D84" s="29">
        <v>600</v>
      </c>
    </row>
    <row r="85" spans="1:4" ht="31.5">
      <c r="A85" s="96"/>
      <c r="B85" s="3" t="s">
        <v>175</v>
      </c>
      <c r="C85" s="5" t="s">
        <v>5</v>
      </c>
      <c r="D85" s="43">
        <v>41275</v>
      </c>
    </row>
    <row r="86" spans="1:4" ht="31.5">
      <c r="A86" s="96"/>
      <c r="B86" s="3" t="s">
        <v>176</v>
      </c>
      <c r="C86" s="5" t="s">
        <v>5</v>
      </c>
      <c r="D86" s="29" t="s">
        <v>17</v>
      </c>
    </row>
    <row r="87" spans="1:4">
      <c r="A87" s="96"/>
      <c r="B87" s="3" t="s">
        <v>177</v>
      </c>
      <c r="C87" s="5" t="s">
        <v>5</v>
      </c>
      <c r="D87" s="29" t="s">
        <v>272</v>
      </c>
    </row>
    <row r="88" spans="1:4" ht="16.5" thickBot="1">
      <c r="A88" s="97"/>
      <c r="B88" s="51" t="s">
        <v>89</v>
      </c>
      <c r="C88" s="31" t="s">
        <v>5</v>
      </c>
      <c r="D88" s="32" t="s">
        <v>270</v>
      </c>
    </row>
    <row r="89" spans="1:4">
      <c r="A89" s="1"/>
    </row>
    <row r="90" spans="1:4">
      <c r="A90" s="1"/>
    </row>
    <row r="91" spans="1:4">
      <c r="A91" s="1"/>
    </row>
    <row r="92" spans="1:4">
      <c r="A92" s="1"/>
    </row>
    <row r="93" spans="1:4">
      <c r="A93" s="1"/>
    </row>
    <row r="94" spans="1:4">
      <c r="A94" s="1"/>
    </row>
    <row r="95" spans="1:4">
      <c r="A95" s="1"/>
    </row>
    <row r="96" spans="1:4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activeCell="I6" sqref="I6"/>
    </sheetView>
  </sheetViews>
  <sheetFormatPr defaultRowHeight="15.7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>
      <c r="A1" s="91" t="s">
        <v>100</v>
      </c>
      <c r="B1" s="91"/>
      <c r="C1" s="91"/>
      <c r="D1" s="91"/>
    </row>
    <row r="3" spans="1:4" ht="35.1" customHeight="1" thickBot="1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>
      <c r="A4" s="38" t="s">
        <v>8</v>
      </c>
      <c r="B4" s="39" t="s">
        <v>4</v>
      </c>
      <c r="C4" s="27" t="s">
        <v>5</v>
      </c>
      <c r="D4" s="40">
        <v>42705</v>
      </c>
    </row>
    <row r="5" spans="1:4" s="6" customFormat="1" ht="20.100000000000001" customHeight="1">
      <c r="A5" s="41"/>
      <c r="B5" s="7" t="s">
        <v>91</v>
      </c>
      <c r="C5" s="5" t="s">
        <v>5</v>
      </c>
      <c r="D5" s="29" t="s">
        <v>251</v>
      </c>
    </row>
    <row r="6" spans="1:4" s="6" customFormat="1" ht="37.5" customHeight="1">
      <c r="A6" s="41"/>
      <c r="B6" s="7" t="s">
        <v>92</v>
      </c>
      <c r="C6" s="5" t="s">
        <v>5</v>
      </c>
      <c r="D6" s="29" t="s">
        <v>252</v>
      </c>
    </row>
    <row r="7" spans="1:4" s="6" customFormat="1" ht="20.100000000000001" customHeight="1">
      <c r="A7" s="41"/>
      <c r="B7" s="3" t="s">
        <v>59</v>
      </c>
      <c r="C7" s="5" t="s">
        <v>5</v>
      </c>
      <c r="D7" s="29" t="s">
        <v>246</v>
      </c>
    </row>
    <row r="8" spans="1:4" s="6" customFormat="1" ht="20.100000000000001" customHeight="1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>
      <c r="A9" s="41"/>
      <c r="B9" s="7" t="s">
        <v>94</v>
      </c>
      <c r="C9" s="5" t="s">
        <v>5</v>
      </c>
      <c r="D9" s="42" t="s">
        <v>253</v>
      </c>
    </row>
    <row r="10" spans="1:4" s="6" customFormat="1" ht="35.1" customHeight="1">
      <c r="A10" s="41"/>
      <c r="B10" s="3" t="s">
        <v>95</v>
      </c>
      <c r="C10" s="5" t="s">
        <v>5</v>
      </c>
      <c r="D10" s="42" t="s">
        <v>254</v>
      </c>
    </row>
    <row r="11" spans="1:4" s="6" customFormat="1" ht="157.5" customHeight="1">
      <c r="A11" s="41"/>
      <c r="B11" s="3" t="s">
        <v>96</v>
      </c>
      <c r="C11" s="5" t="s">
        <v>5</v>
      </c>
      <c r="D11" s="29" t="s">
        <v>286</v>
      </c>
    </row>
    <row r="12" spans="1:4" s="6" customFormat="1" ht="20.100000000000001" customHeight="1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>
      <c r="A13" s="41"/>
      <c r="B13" s="7" t="s">
        <v>178</v>
      </c>
      <c r="C13" s="5" t="s">
        <v>5</v>
      </c>
      <c r="D13" s="29" t="s">
        <v>255</v>
      </c>
    </row>
    <row r="14" spans="1:4" s="6" customFormat="1" ht="33" customHeight="1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>
      <c r="A15" s="98" t="s">
        <v>99</v>
      </c>
      <c r="B15" s="99"/>
      <c r="C15" s="99"/>
      <c r="D15" s="100"/>
    </row>
    <row r="16" spans="1:4" s="6" customFormat="1" ht="161.25" customHeight="1" thickBot="1">
      <c r="A16" s="44"/>
      <c r="B16" s="45" t="s">
        <v>99</v>
      </c>
      <c r="C16" s="31" t="s">
        <v>5</v>
      </c>
      <c r="D16" s="32" t="s">
        <v>287</v>
      </c>
    </row>
    <row r="17" spans="1:4">
      <c r="A17" s="38">
        <v>2</v>
      </c>
      <c r="B17" s="39" t="s">
        <v>4</v>
      </c>
      <c r="C17" s="27" t="s">
        <v>5</v>
      </c>
      <c r="D17" s="40">
        <v>42339</v>
      </c>
    </row>
    <row r="18" spans="1:4">
      <c r="A18" s="41"/>
      <c r="B18" s="7" t="s">
        <v>91</v>
      </c>
      <c r="C18" s="5" t="s">
        <v>5</v>
      </c>
      <c r="D18" s="29" t="s">
        <v>256</v>
      </c>
    </row>
    <row r="19" spans="1:4" ht="31.5">
      <c r="A19" s="41"/>
      <c r="B19" s="7" t="s">
        <v>92</v>
      </c>
      <c r="C19" s="5" t="s">
        <v>5</v>
      </c>
      <c r="D19" s="29" t="s">
        <v>252</v>
      </c>
    </row>
    <row r="20" spans="1:4">
      <c r="A20" s="41"/>
      <c r="B20" s="3" t="s">
        <v>59</v>
      </c>
      <c r="C20" s="5" t="s">
        <v>5</v>
      </c>
      <c r="D20" s="29" t="s">
        <v>246</v>
      </c>
    </row>
    <row r="21" spans="1:4">
      <c r="A21" s="41"/>
      <c r="B21" s="3" t="s">
        <v>93</v>
      </c>
      <c r="C21" s="5" t="s">
        <v>13</v>
      </c>
      <c r="D21" s="29">
        <v>77.41</v>
      </c>
    </row>
    <row r="22" spans="1:4" ht="94.5">
      <c r="A22" s="41"/>
      <c r="B22" s="7" t="s">
        <v>94</v>
      </c>
      <c r="C22" s="5" t="s">
        <v>5</v>
      </c>
      <c r="D22" s="42" t="s">
        <v>264</v>
      </c>
    </row>
    <row r="23" spans="1:4" ht="31.5">
      <c r="A23" s="41"/>
      <c r="B23" s="3" t="s">
        <v>95</v>
      </c>
      <c r="C23" s="5" t="s">
        <v>5</v>
      </c>
      <c r="D23" s="42" t="s">
        <v>258</v>
      </c>
    </row>
    <row r="24" spans="1:4" ht="63">
      <c r="A24" s="41"/>
      <c r="B24" s="3" t="s">
        <v>96</v>
      </c>
      <c r="C24" s="5" t="s">
        <v>5</v>
      </c>
      <c r="D24" s="29" t="s">
        <v>288</v>
      </c>
    </row>
    <row r="25" spans="1:4">
      <c r="A25" s="41"/>
      <c r="B25" s="7" t="s">
        <v>97</v>
      </c>
      <c r="C25" s="5" t="s">
        <v>5</v>
      </c>
      <c r="D25" s="43" t="s">
        <v>289</v>
      </c>
    </row>
    <row r="26" spans="1:4" ht="31.5">
      <c r="A26" s="41"/>
      <c r="B26" s="52" t="s">
        <v>178</v>
      </c>
      <c r="C26" s="5" t="s">
        <v>5</v>
      </c>
      <c r="D26" s="29" t="s">
        <v>274</v>
      </c>
    </row>
    <row r="27" spans="1:4" ht="31.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>
      <c r="A28" s="98" t="s">
        <v>99</v>
      </c>
      <c r="B28" s="99"/>
      <c r="C28" s="99"/>
      <c r="D28" s="100"/>
    </row>
    <row r="29" spans="1:4" ht="79.5" thickBot="1">
      <c r="A29" s="44"/>
      <c r="B29" s="45" t="s">
        <v>99</v>
      </c>
      <c r="C29" s="31" t="s">
        <v>5</v>
      </c>
      <c r="D29" s="32" t="s">
        <v>287</v>
      </c>
    </row>
    <row r="30" spans="1:4">
      <c r="A30" s="38">
        <v>3</v>
      </c>
      <c r="B30" s="39" t="s">
        <v>4</v>
      </c>
      <c r="C30" s="27" t="s">
        <v>5</v>
      </c>
      <c r="D30" s="40">
        <v>42339</v>
      </c>
    </row>
    <row r="31" spans="1:4">
      <c r="A31" s="41"/>
      <c r="B31" s="7" t="s">
        <v>91</v>
      </c>
      <c r="C31" s="5" t="s">
        <v>5</v>
      </c>
      <c r="D31" s="29" t="s">
        <v>259</v>
      </c>
    </row>
    <row r="32" spans="1:4" ht="31.5">
      <c r="A32" s="41"/>
      <c r="B32" s="7" t="s">
        <v>92</v>
      </c>
      <c r="C32" s="5" t="s">
        <v>5</v>
      </c>
      <c r="D32" s="29" t="s">
        <v>252</v>
      </c>
    </row>
    <row r="33" spans="1:4">
      <c r="A33" s="41"/>
      <c r="B33" s="3" t="s">
        <v>59</v>
      </c>
      <c r="C33" s="5" t="s">
        <v>5</v>
      </c>
      <c r="D33" s="29" t="s">
        <v>260</v>
      </c>
    </row>
    <row r="34" spans="1:4">
      <c r="A34" s="41"/>
      <c r="B34" s="3" t="s">
        <v>93</v>
      </c>
      <c r="C34" s="5" t="s">
        <v>13</v>
      </c>
      <c r="D34" s="29">
        <v>114.1</v>
      </c>
    </row>
    <row r="35" spans="1:4" ht="94.5">
      <c r="A35" s="41"/>
      <c r="B35" s="7" t="s">
        <v>94</v>
      </c>
      <c r="C35" s="5" t="s">
        <v>5</v>
      </c>
      <c r="D35" s="42" t="s">
        <v>264</v>
      </c>
    </row>
    <row r="36" spans="1:4" ht="31.5">
      <c r="A36" s="41"/>
      <c r="B36" s="3" t="s">
        <v>95</v>
      </c>
      <c r="C36" s="5" t="s">
        <v>5</v>
      </c>
      <c r="D36" s="42" t="s">
        <v>258</v>
      </c>
    </row>
    <row r="37" spans="1:4" ht="63">
      <c r="A37" s="41"/>
      <c r="B37" s="3" t="s">
        <v>96</v>
      </c>
      <c r="C37" s="5" t="s">
        <v>5</v>
      </c>
      <c r="D37" s="29" t="s">
        <v>290</v>
      </c>
    </row>
    <row r="38" spans="1:4">
      <c r="A38" s="41"/>
      <c r="B38" s="7" t="s">
        <v>97</v>
      </c>
      <c r="C38" s="5" t="s">
        <v>5</v>
      </c>
      <c r="D38" s="43">
        <v>42339</v>
      </c>
    </row>
    <row r="39" spans="1:4" ht="31.5">
      <c r="A39" s="41"/>
      <c r="B39" s="52" t="s">
        <v>178</v>
      </c>
      <c r="C39" s="5" t="s">
        <v>5</v>
      </c>
      <c r="D39" s="29">
        <v>2.7E-2</v>
      </c>
    </row>
    <row r="40" spans="1:4" ht="31.5">
      <c r="A40" s="41"/>
      <c r="B40" s="52" t="s">
        <v>179</v>
      </c>
      <c r="C40" s="5" t="s">
        <v>5</v>
      </c>
      <c r="D40" s="56">
        <v>2.8000000000000001E-2</v>
      </c>
    </row>
    <row r="41" spans="1:4" ht="15.75" customHeight="1">
      <c r="A41" s="98" t="s">
        <v>99</v>
      </c>
      <c r="B41" s="99"/>
      <c r="C41" s="99"/>
      <c r="D41" s="100"/>
    </row>
    <row r="42" spans="1:4" ht="79.5" thickBot="1">
      <c r="A42" s="44"/>
      <c r="B42" s="45" t="s">
        <v>99</v>
      </c>
      <c r="C42" s="31" t="s">
        <v>5</v>
      </c>
      <c r="D42" s="32" t="s">
        <v>287</v>
      </c>
    </row>
    <row r="43" spans="1:4" ht="21" customHeight="1">
      <c r="A43" s="38">
        <v>4</v>
      </c>
      <c r="B43" s="39" t="s">
        <v>4</v>
      </c>
      <c r="C43" s="27" t="s">
        <v>5</v>
      </c>
      <c r="D43" s="40">
        <v>42339</v>
      </c>
    </row>
    <row r="44" spans="1:4">
      <c r="A44" s="41"/>
      <c r="B44" s="7" t="s">
        <v>91</v>
      </c>
      <c r="C44" s="5" t="s">
        <v>5</v>
      </c>
      <c r="D44" s="29" t="s">
        <v>261</v>
      </c>
    </row>
    <row r="45" spans="1:4" ht="31.5">
      <c r="A45" s="41"/>
      <c r="B45" s="7" t="s">
        <v>92</v>
      </c>
      <c r="C45" s="5" t="s">
        <v>5</v>
      </c>
      <c r="D45" s="29" t="s">
        <v>252</v>
      </c>
    </row>
    <row r="46" spans="1:4">
      <c r="A46" s="41"/>
      <c r="B46" s="3" t="s">
        <v>59</v>
      </c>
      <c r="C46" s="5" t="s">
        <v>5</v>
      </c>
      <c r="D46" s="29" t="s">
        <v>246</v>
      </c>
    </row>
    <row r="47" spans="1:4">
      <c r="A47" s="41"/>
      <c r="B47" s="3" t="s">
        <v>93</v>
      </c>
      <c r="C47" s="5" t="s">
        <v>13</v>
      </c>
      <c r="D47" s="29">
        <v>12.59</v>
      </c>
    </row>
    <row r="48" spans="1:4" ht="31.5">
      <c r="A48" s="41"/>
      <c r="B48" s="7" t="s">
        <v>94</v>
      </c>
      <c r="C48" s="5" t="s">
        <v>5</v>
      </c>
      <c r="D48" s="42" t="s">
        <v>253</v>
      </c>
    </row>
    <row r="49" spans="1:4" ht="31.5">
      <c r="A49" s="41"/>
      <c r="B49" s="3" t="s">
        <v>95</v>
      </c>
      <c r="C49" s="5" t="s">
        <v>5</v>
      </c>
      <c r="D49" s="42" t="s">
        <v>254</v>
      </c>
    </row>
    <row r="50" spans="1:4" ht="78.75">
      <c r="A50" s="41"/>
      <c r="B50" s="3" t="s">
        <v>96</v>
      </c>
      <c r="C50" s="5" t="s">
        <v>5</v>
      </c>
      <c r="D50" s="29" t="s">
        <v>291</v>
      </c>
    </row>
    <row r="51" spans="1:4">
      <c r="A51" s="41"/>
      <c r="B51" s="7" t="s">
        <v>97</v>
      </c>
      <c r="C51" s="5" t="s">
        <v>5</v>
      </c>
      <c r="D51" s="43">
        <v>42339</v>
      </c>
    </row>
    <row r="52" spans="1:4" ht="31.5">
      <c r="A52" s="41"/>
      <c r="B52" s="52" t="s">
        <v>178</v>
      </c>
      <c r="C52" s="5" t="s">
        <v>5</v>
      </c>
      <c r="D52" s="29">
        <v>9.31</v>
      </c>
    </row>
    <row r="53" spans="1:4" ht="31.5">
      <c r="A53" s="41"/>
      <c r="B53" s="7" t="s">
        <v>179</v>
      </c>
      <c r="C53" s="5" t="s">
        <v>5</v>
      </c>
      <c r="D53" s="29">
        <v>0</v>
      </c>
    </row>
    <row r="54" spans="1:4" ht="15.75" customHeight="1">
      <c r="A54" s="98" t="s">
        <v>99</v>
      </c>
      <c r="B54" s="99"/>
      <c r="C54" s="99"/>
      <c r="D54" s="100"/>
    </row>
    <row r="55" spans="1:4" ht="79.5" thickBot="1">
      <c r="A55" s="44"/>
      <c r="B55" s="45" t="s">
        <v>99</v>
      </c>
      <c r="C55" s="31" t="s">
        <v>5</v>
      </c>
      <c r="D55" s="32" t="s">
        <v>287</v>
      </c>
    </row>
    <row r="56" spans="1:4">
      <c r="A56" s="38">
        <v>5</v>
      </c>
      <c r="B56" s="39" t="s">
        <v>4</v>
      </c>
      <c r="C56" s="27" t="s">
        <v>5</v>
      </c>
      <c r="D56" s="40" t="s">
        <v>289</v>
      </c>
    </row>
    <row r="57" spans="1:4">
      <c r="A57" s="41"/>
      <c r="B57" s="7" t="s">
        <v>91</v>
      </c>
      <c r="C57" s="5" t="s">
        <v>5</v>
      </c>
      <c r="D57" s="29" t="s">
        <v>262</v>
      </c>
    </row>
    <row r="58" spans="1:4" ht="31.5">
      <c r="A58" s="41"/>
      <c r="B58" s="7" t="s">
        <v>92</v>
      </c>
      <c r="C58" s="5" t="s">
        <v>5</v>
      </c>
      <c r="D58" s="29" t="s">
        <v>252</v>
      </c>
    </row>
    <row r="59" spans="1:4">
      <c r="A59" s="41"/>
      <c r="B59" s="3" t="s">
        <v>59</v>
      </c>
      <c r="C59" s="5" t="s">
        <v>5</v>
      </c>
      <c r="D59" s="29" t="s">
        <v>263</v>
      </c>
    </row>
    <row r="60" spans="1:4">
      <c r="A60" s="41"/>
      <c r="B60" s="3" t="s">
        <v>93</v>
      </c>
      <c r="C60" s="5" t="s">
        <v>13</v>
      </c>
      <c r="D60" s="29">
        <v>0.92</v>
      </c>
    </row>
    <row r="61" spans="1:4" ht="63">
      <c r="A61" s="41"/>
      <c r="B61" s="7" t="s">
        <v>94</v>
      </c>
      <c r="C61" s="5" t="s">
        <v>5</v>
      </c>
      <c r="D61" s="42" t="s">
        <v>257</v>
      </c>
    </row>
    <row r="62" spans="1:4" ht="31.5">
      <c r="A62" s="41"/>
      <c r="B62" s="3" t="s">
        <v>95</v>
      </c>
      <c r="C62" s="5" t="s">
        <v>5</v>
      </c>
      <c r="D62" s="42" t="s">
        <v>254</v>
      </c>
    </row>
    <row r="63" spans="1:4" ht="63">
      <c r="A63" s="41"/>
      <c r="B63" s="3" t="s">
        <v>96</v>
      </c>
      <c r="C63" s="5" t="s">
        <v>5</v>
      </c>
      <c r="D63" s="29" t="s">
        <v>292</v>
      </c>
    </row>
    <row r="64" spans="1:4">
      <c r="A64" s="41"/>
      <c r="B64" s="7" t="s">
        <v>97</v>
      </c>
      <c r="C64" s="5" t="s">
        <v>5</v>
      </c>
      <c r="D64" s="43">
        <v>42186</v>
      </c>
    </row>
    <row r="65" spans="1:4" ht="63">
      <c r="A65" s="41"/>
      <c r="B65" s="7" t="s">
        <v>178</v>
      </c>
      <c r="C65" s="5" t="s">
        <v>5</v>
      </c>
      <c r="D65" s="29" t="s">
        <v>284</v>
      </c>
    </row>
    <row r="66" spans="1:4" ht="76.5">
      <c r="A66" s="41"/>
      <c r="B66" s="7" t="s">
        <v>179</v>
      </c>
      <c r="C66" s="5" t="s">
        <v>5</v>
      </c>
      <c r="D66" s="56" t="s">
        <v>285</v>
      </c>
    </row>
    <row r="67" spans="1:4" ht="15.75" customHeight="1">
      <c r="A67" s="98" t="s">
        <v>99</v>
      </c>
      <c r="B67" s="99"/>
      <c r="C67" s="99"/>
      <c r="D67" s="100"/>
    </row>
    <row r="68" spans="1:4" ht="79.5" thickBot="1">
      <c r="A68" s="44"/>
      <c r="B68" s="45" t="s">
        <v>99</v>
      </c>
      <c r="C68" s="31" t="s">
        <v>5</v>
      </c>
      <c r="D68" s="32" t="s">
        <v>287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F3" sqref="F3"/>
    </sheetView>
  </sheetViews>
  <sheetFormatPr defaultRowHeight="15.7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>
      <c r="A1" s="102" t="s">
        <v>104</v>
      </c>
      <c r="B1" s="102"/>
      <c r="C1" s="102"/>
      <c r="D1" s="102"/>
    </row>
    <row r="2" spans="1:4" ht="26.25">
      <c r="A2" s="47"/>
    </row>
    <row r="3" spans="1:4" ht="35.1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>
      <c r="A5" s="4" t="s">
        <v>9</v>
      </c>
      <c r="B5" s="7" t="s">
        <v>180</v>
      </c>
      <c r="C5" s="5" t="s">
        <v>5</v>
      </c>
      <c r="D5" s="5" t="s">
        <v>275</v>
      </c>
    </row>
    <row r="6" spans="1:4" s="6" customFormat="1" ht="20.100000000000001" customHeight="1">
      <c r="A6" s="4" t="s">
        <v>10</v>
      </c>
      <c r="B6" s="7" t="s">
        <v>181</v>
      </c>
      <c r="C6" s="5" t="s">
        <v>5</v>
      </c>
      <c r="D6" s="5" t="s">
        <v>275</v>
      </c>
    </row>
    <row r="7" spans="1:4" s="6" customFormat="1" ht="47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>
      <c r="A8" s="101" t="s">
        <v>183</v>
      </c>
      <c r="B8" s="101"/>
      <c r="C8" s="101"/>
      <c r="D8" s="101"/>
    </row>
    <row r="9" spans="1:4" s="6" customFormat="1" ht="37.5" customHeight="1">
      <c r="A9" s="95">
        <v>1</v>
      </c>
      <c r="B9" s="54" t="s">
        <v>184</v>
      </c>
      <c r="C9" s="27" t="s">
        <v>5</v>
      </c>
      <c r="D9" s="28" t="s">
        <v>276</v>
      </c>
    </row>
    <row r="10" spans="1:4" s="6" customFormat="1" ht="20.100000000000001" customHeight="1">
      <c r="A10" s="96"/>
      <c r="B10" s="7" t="s">
        <v>185</v>
      </c>
      <c r="C10" s="5" t="s">
        <v>5</v>
      </c>
      <c r="D10" s="29">
        <v>3812064211</v>
      </c>
    </row>
    <row r="11" spans="1:4" s="6" customFormat="1" ht="40.5" customHeight="1">
      <c r="A11" s="96"/>
      <c r="B11" s="7" t="s">
        <v>101</v>
      </c>
      <c r="C11" s="5" t="s">
        <v>5</v>
      </c>
      <c r="D11" s="29" t="s">
        <v>277</v>
      </c>
    </row>
    <row r="12" spans="1:4" s="6" customFormat="1" ht="20.100000000000001" customHeight="1">
      <c r="A12" s="96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>
      <c r="A13" s="97"/>
      <c r="B13" s="45" t="s">
        <v>103</v>
      </c>
      <c r="C13" s="31" t="s">
        <v>13</v>
      </c>
      <c r="D13" s="32">
        <v>400</v>
      </c>
    </row>
    <row r="14" spans="1:4">
      <c r="A14" s="95">
        <v>2</v>
      </c>
      <c r="B14" s="54" t="s">
        <v>184</v>
      </c>
      <c r="C14" s="27" t="s">
        <v>5</v>
      </c>
      <c r="D14" s="28" t="s">
        <v>279</v>
      </c>
    </row>
    <row r="15" spans="1:4">
      <c r="A15" s="96"/>
      <c r="B15" s="7" t="s">
        <v>185</v>
      </c>
      <c r="C15" s="5" t="s">
        <v>5</v>
      </c>
      <c r="D15" s="29">
        <v>3812125898</v>
      </c>
    </row>
    <row r="16" spans="1:4">
      <c r="A16" s="96"/>
      <c r="B16" s="7" t="s">
        <v>101</v>
      </c>
      <c r="C16" s="5" t="s">
        <v>5</v>
      </c>
      <c r="D16" s="29" t="s">
        <v>280</v>
      </c>
    </row>
    <row r="17" spans="1:4">
      <c r="A17" s="96"/>
      <c r="B17" s="7" t="s">
        <v>102</v>
      </c>
      <c r="C17" s="5" t="s">
        <v>5</v>
      </c>
      <c r="D17" s="43">
        <v>41640</v>
      </c>
    </row>
    <row r="18" spans="1:4" ht="16.5" thickBot="1">
      <c r="A18" s="97"/>
      <c r="B18" s="45" t="s">
        <v>103</v>
      </c>
      <c r="C18" s="31" t="s">
        <v>13</v>
      </c>
      <c r="D18" s="32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4" sqref="D4"/>
    </sheetView>
  </sheetViews>
  <sheetFormatPr defaultRowHeight="15.7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>
      <c r="A1" s="93" t="s">
        <v>109</v>
      </c>
      <c r="B1" s="93"/>
      <c r="C1" s="93"/>
      <c r="D1" s="93"/>
    </row>
    <row r="3" spans="1:4" ht="30" customHeight="1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>
      <c r="A5" s="94" t="s">
        <v>105</v>
      </c>
      <c r="B5" s="94"/>
      <c r="C5" s="94"/>
      <c r="D5" s="94"/>
    </row>
    <row r="6" spans="1:4" ht="20.100000000000001" customHeight="1">
      <c r="A6" s="4" t="s">
        <v>9</v>
      </c>
      <c r="B6" s="3" t="s">
        <v>106</v>
      </c>
      <c r="C6" s="5" t="s">
        <v>5</v>
      </c>
      <c r="D6" s="5"/>
    </row>
    <row r="7" spans="1:4" ht="63" customHeight="1">
      <c r="A7" s="4" t="s">
        <v>10</v>
      </c>
      <c r="B7" s="3" t="s">
        <v>107</v>
      </c>
      <c r="C7" s="5" t="s">
        <v>13</v>
      </c>
      <c r="D7" s="5"/>
    </row>
    <row r="8" spans="1:4" ht="82.5" customHeight="1">
      <c r="A8" s="4" t="s">
        <v>11</v>
      </c>
      <c r="B8" s="7" t="s">
        <v>108</v>
      </c>
      <c r="C8" s="5" t="s">
        <v>5</v>
      </c>
      <c r="D8" s="5"/>
    </row>
    <row r="9" spans="1:4" ht="20.100000000000001" customHeight="1">
      <c r="A9" s="4" t="s">
        <v>12</v>
      </c>
      <c r="B9" s="7" t="s">
        <v>27</v>
      </c>
      <c r="C9" s="5" t="s">
        <v>5</v>
      </c>
      <c r="D9" s="5"/>
    </row>
    <row r="10" spans="1:4" ht="198.75" customHeight="1">
      <c r="B10" s="103" t="s">
        <v>265</v>
      </c>
      <c r="C10" s="103"/>
      <c r="D10" s="10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6" sqref="F6"/>
    </sheetView>
  </sheetViews>
  <sheetFormatPr defaultRowHeight="15.7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>
      <c r="A1" s="93" t="s">
        <v>112</v>
      </c>
      <c r="B1" s="93"/>
      <c r="C1" s="93"/>
      <c r="D1" s="93"/>
    </row>
    <row r="3" spans="1:8" ht="31.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>
      <c r="A5" s="4" t="s">
        <v>9</v>
      </c>
      <c r="B5" s="7" t="s">
        <v>110</v>
      </c>
      <c r="C5" s="5" t="s">
        <v>5</v>
      </c>
      <c r="D5" s="48" t="s">
        <v>266</v>
      </c>
    </row>
    <row r="6" spans="1:8" s="6" customFormat="1" ht="64.5" customHeight="1">
      <c r="A6" s="4" t="s">
        <v>10</v>
      </c>
      <c r="B6" s="3" t="s">
        <v>111</v>
      </c>
      <c r="C6" s="5" t="s">
        <v>5</v>
      </c>
      <c r="D6" s="21" t="s">
        <v>208</v>
      </c>
    </row>
    <row r="8" spans="1:8">
      <c r="H8" s="1" t="s">
        <v>278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02"/>
  <sheetViews>
    <sheetView tabSelected="1" topLeftCell="A49" workbookViewId="0">
      <selection activeCell="D68" sqref="D68"/>
    </sheetView>
  </sheetViews>
  <sheetFormatPr defaultRowHeight="15.75"/>
  <cols>
    <col min="1" max="1" width="5.85546875" style="1" customWidth="1"/>
    <col min="2" max="2" width="47.28515625" style="16" customWidth="1"/>
    <col min="3" max="3" width="16.7109375" style="1" customWidth="1"/>
    <col min="4" max="4" width="14.140625" style="1" customWidth="1"/>
    <col min="5" max="5" width="11.85546875" style="1" customWidth="1"/>
    <col min="6" max="6" width="10.85546875" style="1" customWidth="1"/>
    <col min="7" max="7" width="11.140625" style="1" customWidth="1"/>
    <col min="8" max="16384" width="9.140625" style="1"/>
  </cols>
  <sheetData>
    <row r="1" spans="1:7" ht="36.75" customHeight="1">
      <c r="D1" s="104" t="s">
        <v>389</v>
      </c>
      <c r="E1" s="104"/>
      <c r="F1" s="104"/>
      <c r="G1" s="104"/>
    </row>
    <row r="2" spans="1:7" ht="36.75" customHeight="1">
      <c r="B2" s="86" t="s">
        <v>358</v>
      </c>
      <c r="C2" s="87"/>
      <c r="D2" s="104"/>
      <c r="E2" s="104"/>
      <c r="F2" s="104"/>
      <c r="G2" s="104"/>
    </row>
    <row r="3" spans="1:7" ht="36.75" customHeight="1">
      <c r="B3" s="88" t="s">
        <v>359</v>
      </c>
      <c r="C3" s="88"/>
      <c r="D3" s="104"/>
      <c r="E3" s="104"/>
      <c r="F3" s="104"/>
      <c r="G3" s="104"/>
    </row>
    <row r="4" spans="1:7" ht="36.75" customHeight="1">
      <c r="A4" s="105" t="s">
        <v>360</v>
      </c>
      <c r="B4" s="105"/>
      <c r="C4" s="105"/>
      <c r="D4" s="105"/>
      <c r="E4" s="105"/>
    </row>
    <row r="6" spans="1:7" ht="35.25" customHeight="1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>
      <c r="A7" s="4">
        <v>1</v>
      </c>
      <c r="B7" s="18" t="s">
        <v>4</v>
      </c>
      <c r="C7" s="5" t="s">
        <v>5</v>
      </c>
      <c r="D7" s="49">
        <v>42460</v>
      </c>
    </row>
    <row r="8" spans="1:7" s="6" customFormat="1" ht="20.100000000000001" customHeight="1">
      <c r="A8" s="4">
        <v>2</v>
      </c>
      <c r="B8" s="18" t="s">
        <v>113</v>
      </c>
      <c r="C8" s="5" t="s">
        <v>5</v>
      </c>
      <c r="D8" s="49">
        <v>42005</v>
      </c>
    </row>
    <row r="9" spans="1:7" s="6" customFormat="1" ht="20.100000000000001" customHeight="1">
      <c r="A9" s="4">
        <v>3</v>
      </c>
      <c r="B9" s="18" t="s">
        <v>114</v>
      </c>
      <c r="C9" s="5" t="s">
        <v>5</v>
      </c>
      <c r="D9" s="49">
        <v>42369</v>
      </c>
    </row>
    <row r="10" spans="1:7" s="6" customFormat="1" ht="30" customHeight="1">
      <c r="A10" s="90" t="s">
        <v>186</v>
      </c>
      <c r="B10" s="90"/>
      <c r="C10" s="90"/>
      <c r="D10" s="90"/>
    </row>
    <row r="11" spans="1:7" s="6" customFormat="1" ht="30" customHeight="1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>
      <c r="A13" s="4">
        <v>6</v>
      </c>
      <c r="B13" s="9" t="s">
        <v>126</v>
      </c>
      <c r="C13" s="5" t="s">
        <v>13</v>
      </c>
      <c r="D13" s="5">
        <v>24019.72</v>
      </c>
    </row>
    <row r="14" spans="1:7" s="6" customFormat="1" ht="33" customHeight="1">
      <c r="A14" s="4">
        <v>7</v>
      </c>
      <c r="B14" s="19" t="s">
        <v>187</v>
      </c>
      <c r="C14" s="5" t="s">
        <v>13</v>
      </c>
      <c r="D14" s="50">
        <f>D15+D16</f>
        <v>217628.62999999998</v>
      </c>
    </row>
    <row r="15" spans="1:7" s="6" customFormat="1" ht="20.100000000000001" customHeight="1">
      <c r="A15" s="4">
        <v>8</v>
      </c>
      <c r="B15" s="9" t="s">
        <v>127</v>
      </c>
      <c r="C15" s="5" t="s">
        <v>13</v>
      </c>
      <c r="D15" s="59">
        <v>153891.10999999999</v>
      </c>
    </row>
    <row r="16" spans="1:7" s="6" customFormat="1" ht="20.100000000000001" customHeight="1">
      <c r="A16" s="4">
        <v>9</v>
      </c>
      <c r="B16" s="9" t="s">
        <v>128</v>
      </c>
      <c r="C16" s="5" t="s">
        <v>13</v>
      </c>
      <c r="D16" s="59">
        <v>63737.52</v>
      </c>
    </row>
    <row r="17" spans="1:7" s="6" customFormat="1" ht="20.25" customHeight="1">
      <c r="A17" s="4">
        <v>10</v>
      </c>
      <c r="B17" s="19" t="s">
        <v>116</v>
      </c>
      <c r="C17" s="5" t="s">
        <v>13</v>
      </c>
      <c r="D17" s="50">
        <f>D18+D21+D23</f>
        <v>217061.06</v>
      </c>
    </row>
    <row r="18" spans="1:7" s="6" customFormat="1" ht="20.25" customHeight="1">
      <c r="A18" s="4">
        <v>11</v>
      </c>
      <c r="B18" s="9" t="s">
        <v>188</v>
      </c>
      <c r="C18" s="5" t="s">
        <v>13</v>
      </c>
      <c r="D18" s="5">
        <f>D19+D20</f>
        <v>207461.06</v>
      </c>
    </row>
    <row r="19" spans="1:7" s="6" customFormat="1" ht="20.25" customHeight="1">
      <c r="A19" s="4"/>
      <c r="B19" s="9" t="s">
        <v>371</v>
      </c>
      <c r="C19" s="5"/>
      <c r="D19" s="58">
        <v>144812.28</v>
      </c>
    </row>
    <row r="20" spans="1:7" s="6" customFormat="1" ht="20.25" customHeight="1">
      <c r="A20" s="4"/>
      <c r="B20" s="9" t="s">
        <v>372</v>
      </c>
      <c r="C20" s="5"/>
      <c r="D20" s="58">
        <v>62648.78</v>
      </c>
    </row>
    <row r="21" spans="1:7" s="6" customFormat="1" ht="20.25" customHeight="1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>
      <c r="A23" s="4">
        <v>14</v>
      </c>
      <c r="B23" s="9" t="s">
        <v>130</v>
      </c>
      <c r="C23" s="5" t="s">
        <v>13</v>
      </c>
      <c r="D23" s="5">
        <f>800*12</f>
        <v>9600</v>
      </c>
    </row>
    <row r="24" spans="1:7" s="6" customFormat="1" ht="20.100000000000001" customHeight="1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>
      <c r="A25" s="4">
        <v>16</v>
      </c>
      <c r="B25" s="57" t="s">
        <v>117</v>
      </c>
      <c r="C25" s="58" t="s">
        <v>13</v>
      </c>
      <c r="D25" s="59">
        <f>D17-D13</f>
        <v>193041.34</v>
      </c>
    </row>
    <row r="26" spans="1:7" s="6" customFormat="1" ht="30" customHeight="1">
      <c r="A26" s="4">
        <v>17</v>
      </c>
      <c r="B26" s="19" t="s">
        <v>118</v>
      </c>
      <c r="C26" s="5" t="s">
        <v>13</v>
      </c>
      <c r="D26" s="50"/>
    </row>
    <row r="27" spans="1:7" s="6" customFormat="1" ht="20.100000000000001" customHeight="1">
      <c r="A27" s="4">
        <v>18</v>
      </c>
      <c r="B27" s="9" t="s">
        <v>123</v>
      </c>
      <c r="C27" s="5" t="s">
        <v>13</v>
      </c>
      <c r="D27" s="5"/>
    </row>
    <row r="28" spans="1:7" s="6" customFormat="1" ht="20.100000000000001" customHeight="1">
      <c r="A28" s="4">
        <v>19</v>
      </c>
      <c r="B28" s="9" t="s">
        <v>124</v>
      </c>
      <c r="C28" s="5" t="s">
        <v>13</v>
      </c>
      <c r="D28" s="50">
        <v>29040.58</v>
      </c>
    </row>
    <row r="29" spans="1:7" ht="30" customHeight="1">
      <c r="A29" s="106" t="s">
        <v>293</v>
      </c>
      <c r="B29" s="106"/>
      <c r="C29" s="106"/>
      <c r="D29" s="106"/>
      <c r="E29" s="6"/>
      <c r="F29" s="6"/>
      <c r="G29" s="6"/>
    </row>
    <row r="30" spans="1:7" ht="64.5" customHeight="1">
      <c r="A30" s="60">
        <v>20</v>
      </c>
      <c r="B30" s="60" t="s">
        <v>294</v>
      </c>
      <c r="C30" s="60" t="s">
        <v>295</v>
      </c>
      <c r="D30" s="60" t="s">
        <v>296</v>
      </c>
      <c r="E30" s="6"/>
      <c r="F30" s="6"/>
      <c r="G30" s="6"/>
    </row>
    <row r="31" spans="1:7">
      <c r="A31" s="60"/>
      <c r="B31" s="61" t="s">
        <v>297</v>
      </c>
      <c r="C31" s="60"/>
      <c r="D31" s="60"/>
      <c r="E31" s="6"/>
      <c r="F31" s="6"/>
      <c r="G31" s="6"/>
    </row>
    <row r="32" spans="1:7" ht="31.5">
      <c r="A32" s="60"/>
      <c r="B32" s="77" t="s">
        <v>298</v>
      </c>
      <c r="C32" s="60"/>
      <c r="D32" s="62">
        <v>-38160.637900000002</v>
      </c>
      <c r="E32" s="6"/>
      <c r="F32" s="6"/>
      <c r="G32" s="6"/>
    </row>
    <row r="33" spans="1:7" ht="31.5">
      <c r="A33" s="62" t="s">
        <v>299</v>
      </c>
      <c r="B33" s="76" t="s">
        <v>300</v>
      </c>
      <c r="C33" s="60" t="s">
        <v>361</v>
      </c>
      <c r="D33" s="62">
        <f>12*2790.71</f>
        <v>33488.520000000004</v>
      </c>
      <c r="E33" s="83"/>
      <c r="F33" s="6"/>
      <c r="G33" s="6"/>
    </row>
    <row r="34" spans="1:7" ht="31.5">
      <c r="A34" s="62" t="s">
        <v>301</v>
      </c>
      <c r="B34" s="76" t="s">
        <v>302</v>
      </c>
      <c r="C34" s="60" t="s">
        <v>362</v>
      </c>
      <c r="D34" s="62">
        <f>12*1155</f>
        <v>13860</v>
      </c>
      <c r="E34" s="83"/>
      <c r="F34" s="6"/>
      <c r="G34" s="6"/>
    </row>
    <row r="35" spans="1:7">
      <c r="A35" s="62"/>
      <c r="B35" s="76" t="s">
        <v>370</v>
      </c>
      <c r="C35" s="60"/>
      <c r="D35" s="62">
        <v>1700</v>
      </c>
      <c r="E35" s="83"/>
      <c r="F35" s="6"/>
      <c r="G35" s="6"/>
    </row>
    <row r="36" spans="1:7">
      <c r="A36" s="62" t="s">
        <v>303</v>
      </c>
      <c r="B36" s="76" t="s">
        <v>304</v>
      </c>
      <c r="C36" s="60"/>
      <c r="D36" s="62">
        <f>5453.6/2/15*11</f>
        <v>1999.6533333333336</v>
      </c>
      <c r="E36" s="83"/>
      <c r="F36" s="6"/>
      <c r="G36" s="6"/>
    </row>
    <row r="37" spans="1:7">
      <c r="A37" s="62" t="s">
        <v>305</v>
      </c>
      <c r="B37" s="78" t="s">
        <v>306</v>
      </c>
      <c r="C37" s="63" t="s">
        <v>269</v>
      </c>
      <c r="D37" s="62">
        <f>1172.8*0.67*12</f>
        <v>9429.3120000000017</v>
      </c>
      <c r="E37" s="83"/>
      <c r="F37" s="6"/>
      <c r="G37" s="6"/>
    </row>
    <row r="38" spans="1:7" ht="63">
      <c r="A38" s="62" t="s">
        <v>307</v>
      </c>
      <c r="B38" s="78" t="s">
        <v>308</v>
      </c>
      <c r="C38" s="60" t="s">
        <v>309</v>
      </c>
      <c r="D38" s="62">
        <v>17568.21</v>
      </c>
      <c r="E38" s="83"/>
      <c r="F38" s="6"/>
      <c r="G38" s="6"/>
    </row>
    <row r="39" spans="1:7" ht="47.25">
      <c r="A39" s="62" t="s">
        <v>310</v>
      </c>
      <c r="B39" s="78" t="s">
        <v>311</v>
      </c>
      <c r="C39" s="63" t="s">
        <v>249</v>
      </c>
      <c r="D39" s="62">
        <f>1172.8*0.34*11</f>
        <v>4386.2719999999999</v>
      </c>
      <c r="E39" s="62"/>
      <c r="F39" s="6"/>
      <c r="G39" s="6"/>
    </row>
    <row r="40" spans="1:7" ht="94.5">
      <c r="A40" s="62" t="s">
        <v>312</v>
      </c>
      <c r="B40" s="78" t="s">
        <v>313</v>
      </c>
      <c r="C40" s="63" t="s">
        <v>249</v>
      </c>
      <c r="D40" s="64">
        <v>29758.36</v>
      </c>
      <c r="E40" s="83"/>
      <c r="F40" s="6"/>
      <c r="G40" s="6"/>
    </row>
    <row r="41" spans="1:7" ht="63">
      <c r="A41" s="62" t="s">
        <v>314</v>
      </c>
      <c r="B41" s="76" t="s">
        <v>315</v>
      </c>
      <c r="C41" s="60" t="s">
        <v>363</v>
      </c>
      <c r="D41" s="62">
        <f>1700*2</f>
        <v>3400</v>
      </c>
      <c r="E41" s="84"/>
      <c r="F41" s="6"/>
      <c r="G41" s="6"/>
    </row>
    <row r="42" spans="1:7" ht="31.5">
      <c r="A42" s="62" t="s">
        <v>316</v>
      </c>
      <c r="B42" s="78" t="s">
        <v>317</v>
      </c>
      <c r="C42" s="60" t="s">
        <v>364</v>
      </c>
      <c r="D42" s="62">
        <f>2796/15*11</f>
        <v>2050.4</v>
      </c>
      <c r="E42" s="83"/>
      <c r="F42" s="6"/>
      <c r="G42" s="6"/>
    </row>
    <row r="43" spans="1:7" ht="47.25">
      <c r="A43" s="62" t="s">
        <v>318</v>
      </c>
      <c r="B43" s="79" t="s">
        <v>319</v>
      </c>
      <c r="C43" s="63" t="s">
        <v>320</v>
      </c>
      <c r="D43" s="64">
        <v>1120</v>
      </c>
      <c r="E43" s="83"/>
      <c r="F43" s="6"/>
      <c r="G43" s="6"/>
    </row>
    <row r="44" spans="1:7" ht="47.25">
      <c r="A44" s="62" t="s">
        <v>321</v>
      </c>
      <c r="B44" s="80" t="s">
        <v>322</v>
      </c>
      <c r="C44" s="60"/>
      <c r="D44" s="62">
        <v>3245</v>
      </c>
      <c r="E44" s="84"/>
      <c r="F44" s="6"/>
      <c r="G44" s="6"/>
    </row>
    <row r="45" spans="1:7" ht="47.25">
      <c r="A45" s="62" t="s">
        <v>323</v>
      </c>
      <c r="B45" s="79" t="s">
        <v>324</v>
      </c>
      <c r="C45" s="63" t="s">
        <v>325</v>
      </c>
      <c r="D45" s="64">
        <f>350*2</f>
        <v>700</v>
      </c>
      <c r="E45" s="83"/>
      <c r="F45" s="6"/>
      <c r="G45" s="6"/>
    </row>
    <row r="46" spans="1:7" ht="27.75" customHeight="1">
      <c r="A46" s="62" t="s">
        <v>326</v>
      </c>
      <c r="B46" s="80" t="s">
        <v>327</v>
      </c>
      <c r="C46" s="63"/>
      <c r="D46" s="64">
        <v>305</v>
      </c>
      <c r="E46" s="83"/>
      <c r="F46" s="6"/>
      <c r="G46" s="6"/>
    </row>
    <row r="47" spans="1:7" ht="27" customHeight="1">
      <c r="A47" s="62" t="s">
        <v>328</v>
      </c>
      <c r="B47" s="76" t="s">
        <v>329</v>
      </c>
      <c r="C47" s="63" t="s">
        <v>365</v>
      </c>
      <c r="D47" s="64">
        <f>2*958</f>
        <v>1916</v>
      </c>
      <c r="E47" s="83"/>
      <c r="F47" s="6"/>
      <c r="G47" s="6"/>
    </row>
    <row r="48" spans="1:7" ht="47.25">
      <c r="A48" s="62" t="s">
        <v>330</v>
      </c>
      <c r="B48" s="76" t="s">
        <v>366</v>
      </c>
      <c r="C48" s="63"/>
      <c r="D48" s="62">
        <v>1920</v>
      </c>
      <c r="E48" s="84"/>
      <c r="F48" s="6"/>
      <c r="G48" s="6"/>
    </row>
    <row r="49" spans="1:7" ht="47.25">
      <c r="A49" s="62" t="s">
        <v>331</v>
      </c>
      <c r="B49" s="76" t="s">
        <v>367</v>
      </c>
      <c r="C49" s="60" t="s">
        <v>368</v>
      </c>
      <c r="D49" s="62">
        <f>350*12</f>
        <v>4200</v>
      </c>
      <c r="E49" s="83"/>
      <c r="F49" s="6"/>
      <c r="G49" s="6"/>
    </row>
    <row r="50" spans="1:7" ht="47.25">
      <c r="A50" s="62" t="s">
        <v>332</v>
      </c>
      <c r="B50" s="76" t="s">
        <v>369</v>
      </c>
      <c r="C50" s="60"/>
      <c r="D50" s="62">
        <f>67*9</f>
        <v>603</v>
      </c>
      <c r="E50" s="83"/>
      <c r="F50" s="6"/>
      <c r="G50" s="6"/>
    </row>
    <row r="51" spans="1:7" ht="30.75" customHeight="1">
      <c r="A51" s="62" t="s">
        <v>333</v>
      </c>
      <c r="B51" s="81" t="s">
        <v>336</v>
      </c>
      <c r="C51" s="65">
        <v>0.1</v>
      </c>
      <c r="D51" s="64">
        <f>0.1*SUM(D33:D50)</f>
        <v>13164.972733333336</v>
      </c>
      <c r="E51" s="6"/>
      <c r="F51" s="6"/>
      <c r="G51" s="6"/>
    </row>
    <row r="52" spans="1:7" ht="31.5" customHeight="1">
      <c r="A52" s="62" t="s">
        <v>334</v>
      </c>
      <c r="B52" s="82" t="s">
        <v>337</v>
      </c>
      <c r="C52" s="66"/>
      <c r="D52" s="67">
        <f>SUM(D32:D51)</f>
        <v>106654.06216666667</v>
      </c>
      <c r="E52" s="6"/>
      <c r="F52" s="6"/>
      <c r="G52" s="6"/>
    </row>
    <row r="53" spans="1:7" ht="47.25">
      <c r="A53" s="62" t="s">
        <v>335</v>
      </c>
      <c r="B53" s="82" t="s">
        <v>373</v>
      </c>
      <c r="C53" s="68"/>
      <c r="D53" s="69">
        <f>D19-D52+D32</f>
        <v>-2.4200666666729376</v>
      </c>
      <c r="E53" s="6"/>
      <c r="F53" s="6"/>
      <c r="G53" s="6"/>
    </row>
    <row r="54" spans="1:7" ht="25.5" customHeight="1">
      <c r="A54" s="62" t="s">
        <v>338</v>
      </c>
      <c r="B54" s="70" t="s">
        <v>339</v>
      </c>
      <c r="C54" s="60"/>
      <c r="D54" s="62"/>
      <c r="E54" s="6"/>
      <c r="F54" s="6"/>
      <c r="G54" s="6"/>
    </row>
    <row r="55" spans="1:7" ht="47.25">
      <c r="A55" s="62" t="s">
        <v>340</v>
      </c>
      <c r="B55" s="61" t="s">
        <v>341</v>
      </c>
      <c r="C55" s="60"/>
      <c r="D55" s="62">
        <v>-17142.264735632198</v>
      </c>
      <c r="E55" s="6"/>
      <c r="F55" s="6"/>
      <c r="G55" s="6"/>
    </row>
    <row r="56" spans="1:7" ht="33.75" customHeight="1">
      <c r="A56" s="62" t="s">
        <v>342</v>
      </c>
      <c r="B56" s="78" t="s">
        <v>374</v>
      </c>
      <c r="C56" s="63" t="s">
        <v>273</v>
      </c>
      <c r="D56" s="64">
        <v>12453</v>
      </c>
      <c r="E56" s="6"/>
      <c r="F56" s="6"/>
      <c r="G56" s="6"/>
    </row>
    <row r="57" spans="1:7" ht="30" customHeight="1">
      <c r="A57" s="62" t="s">
        <v>343</v>
      </c>
      <c r="B57" s="76" t="s">
        <v>387</v>
      </c>
      <c r="C57" s="63" t="s">
        <v>385</v>
      </c>
      <c r="D57" s="85">
        <v>770</v>
      </c>
      <c r="E57" s="6"/>
      <c r="F57" s="6"/>
      <c r="G57" s="6"/>
    </row>
    <row r="58" spans="1:7" ht="39" customHeight="1">
      <c r="A58" s="62" t="s">
        <v>344</v>
      </c>
      <c r="B58" s="78" t="s">
        <v>386</v>
      </c>
      <c r="C58" s="63"/>
      <c r="D58" s="64">
        <v>1349</v>
      </c>
      <c r="E58" s="6"/>
      <c r="F58" s="6"/>
      <c r="G58" s="6"/>
    </row>
    <row r="59" spans="1:7" ht="24" customHeight="1">
      <c r="A59" s="62" t="s">
        <v>345</v>
      </c>
      <c r="B59" s="76" t="s">
        <v>375</v>
      </c>
      <c r="C59" s="63"/>
      <c r="D59" s="64">
        <v>759</v>
      </c>
      <c r="E59" s="6"/>
      <c r="F59" s="6"/>
      <c r="G59" s="6"/>
    </row>
    <row r="60" spans="1:7" ht="36.75" customHeight="1">
      <c r="A60" s="62" t="s">
        <v>346</v>
      </c>
      <c r="B60" s="76" t="s">
        <v>376</v>
      </c>
      <c r="C60" s="63" t="s">
        <v>382</v>
      </c>
      <c r="D60" s="64">
        <v>6478</v>
      </c>
      <c r="E60" s="6"/>
      <c r="F60" s="6"/>
      <c r="G60" s="6"/>
    </row>
    <row r="61" spans="1:7" ht="26.25" customHeight="1">
      <c r="A61" s="62" t="s">
        <v>347</v>
      </c>
      <c r="B61" s="76" t="s">
        <v>377</v>
      </c>
      <c r="C61" s="60" t="s">
        <v>383</v>
      </c>
      <c r="D61" s="62">
        <v>650</v>
      </c>
      <c r="E61" s="6"/>
      <c r="F61" s="6"/>
      <c r="G61" s="6"/>
    </row>
    <row r="62" spans="1:7" ht="20.25" customHeight="1">
      <c r="A62" s="62" t="s">
        <v>348</v>
      </c>
      <c r="B62" s="76" t="s">
        <v>378</v>
      </c>
      <c r="C62" s="63" t="s">
        <v>273</v>
      </c>
      <c r="D62" s="64">
        <v>1960</v>
      </c>
      <c r="E62" s="6"/>
      <c r="F62" s="6"/>
      <c r="G62" s="6"/>
    </row>
    <row r="63" spans="1:7" ht="24" customHeight="1">
      <c r="A63" s="62" t="s">
        <v>349</v>
      </c>
      <c r="B63" s="76" t="s">
        <v>379</v>
      </c>
      <c r="C63" s="60" t="s">
        <v>273</v>
      </c>
      <c r="D63" s="62">
        <v>268</v>
      </c>
      <c r="E63" s="6"/>
      <c r="F63" s="6"/>
      <c r="G63" s="6"/>
    </row>
    <row r="64" spans="1:7" ht="33" customHeight="1">
      <c r="A64" s="62" t="s">
        <v>350</v>
      </c>
      <c r="B64" s="76" t="s">
        <v>380</v>
      </c>
      <c r="C64" s="60" t="s">
        <v>384</v>
      </c>
      <c r="D64" s="62">
        <v>500</v>
      </c>
      <c r="E64" s="6"/>
      <c r="F64" s="6"/>
      <c r="G64" s="6"/>
    </row>
    <row r="65" spans="1:7" ht="32.25" customHeight="1">
      <c r="A65" s="62" t="s">
        <v>351</v>
      </c>
      <c r="B65" s="76" t="s">
        <v>381</v>
      </c>
      <c r="C65" s="60" t="s">
        <v>384</v>
      </c>
      <c r="D65" s="62">
        <v>785</v>
      </c>
      <c r="E65" s="6"/>
      <c r="F65" s="6"/>
      <c r="G65" s="6"/>
    </row>
    <row r="66" spans="1:7" ht="32.25" customHeight="1">
      <c r="A66" s="62" t="s">
        <v>352</v>
      </c>
      <c r="B66" s="81" t="s">
        <v>336</v>
      </c>
      <c r="C66" s="65">
        <v>0.1</v>
      </c>
      <c r="D66" s="64">
        <f>0.1*SUM(D56:D65)</f>
        <v>2597.2000000000003</v>
      </c>
      <c r="E66" s="6"/>
      <c r="F66" s="6"/>
      <c r="G66" s="6"/>
    </row>
    <row r="67" spans="1:7" ht="33.75" customHeight="1">
      <c r="A67" s="62" t="s">
        <v>354</v>
      </c>
      <c r="B67" s="82" t="s">
        <v>353</v>
      </c>
      <c r="C67" s="68"/>
      <c r="D67" s="69">
        <f>SUM(D56:D66)</f>
        <v>28569.200000000001</v>
      </c>
      <c r="E67" s="89"/>
      <c r="F67" s="6"/>
      <c r="G67" s="6"/>
    </row>
    <row r="68" spans="1:7" ht="39.75" customHeight="1">
      <c r="A68" s="62" t="s">
        <v>355</v>
      </c>
      <c r="B68" s="82" t="s">
        <v>388</v>
      </c>
      <c r="C68" s="68"/>
      <c r="D68" s="69">
        <f>D20-D67+D55</f>
        <v>16937.315264367804</v>
      </c>
      <c r="E68" s="6"/>
      <c r="F68" s="6"/>
      <c r="G68" s="6"/>
    </row>
    <row r="69" spans="1:7" ht="28.5" customHeight="1">
      <c r="A69" s="107" t="s">
        <v>190</v>
      </c>
      <c r="B69" s="107"/>
      <c r="C69" s="107"/>
      <c r="D69" s="107"/>
    </row>
    <row r="70" spans="1:7">
      <c r="A70" s="24">
        <v>21</v>
      </c>
      <c r="B70" s="71" t="s">
        <v>191</v>
      </c>
      <c r="C70" s="24" t="s">
        <v>6</v>
      </c>
      <c r="D70" s="60">
        <v>0</v>
      </c>
    </row>
    <row r="71" spans="1:7">
      <c r="A71" s="24">
        <v>22</v>
      </c>
      <c r="B71" s="71" t="s">
        <v>192</v>
      </c>
      <c r="C71" s="24" t="s">
        <v>6</v>
      </c>
      <c r="D71" s="60">
        <v>0</v>
      </c>
    </row>
    <row r="72" spans="1:7" ht="31.5">
      <c r="A72" s="24">
        <v>23</v>
      </c>
      <c r="B72" s="71" t="s">
        <v>193</v>
      </c>
      <c r="C72" s="24" t="s">
        <v>6</v>
      </c>
      <c r="D72" s="60">
        <v>0</v>
      </c>
    </row>
    <row r="73" spans="1:7">
      <c r="A73" s="24">
        <v>24</v>
      </c>
      <c r="B73" s="71" t="s">
        <v>194</v>
      </c>
      <c r="C73" s="24" t="s">
        <v>13</v>
      </c>
      <c r="D73" s="60">
        <v>0</v>
      </c>
    </row>
    <row r="74" spans="1:7" ht="15.75" customHeight="1">
      <c r="A74" s="108" t="s">
        <v>119</v>
      </c>
      <c r="B74" s="108"/>
      <c r="C74" s="108"/>
      <c r="D74" s="108"/>
    </row>
    <row r="75" spans="1:7" ht="31.5">
      <c r="A75" s="24">
        <v>25</v>
      </c>
      <c r="B75" s="72" t="s">
        <v>120</v>
      </c>
      <c r="C75" s="24" t="s">
        <v>13</v>
      </c>
      <c r="D75" s="62"/>
    </row>
    <row r="76" spans="1:7">
      <c r="A76" s="24">
        <v>26</v>
      </c>
      <c r="B76" s="71" t="s">
        <v>125</v>
      </c>
      <c r="C76" s="24" t="s">
        <v>13</v>
      </c>
      <c r="D76" s="62">
        <v>0</v>
      </c>
    </row>
    <row r="77" spans="1:7">
      <c r="A77" s="24">
        <v>27</v>
      </c>
      <c r="B77" s="71" t="s">
        <v>126</v>
      </c>
      <c r="C77" s="24" t="s">
        <v>13</v>
      </c>
      <c r="D77" s="62">
        <v>60537.440000000002</v>
      </c>
    </row>
    <row r="78" spans="1:7" ht="31.5">
      <c r="A78" s="24">
        <v>28</v>
      </c>
      <c r="B78" s="72" t="s">
        <v>121</v>
      </c>
      <c r="C78" s="24" t="s">
        <v>13</v>
      </c>
      <c r="D78" s="62"/>
    </row>
    <row r="79" spans="1:7">
      <c r="A79" s="24">
        <v>29</v>
      </c>
      <c r="B79" s="71" t="s">
        <v>125</v>
      </c>
      <c r="C79" s="24" t="s">
        <v>13</v>
      </c>
      <c r="D79" s="62">
        <v>0</v>
      </c>
    </row>
    <row r="80" spans="1:7">
      <c r="A80" s="24">
        <v>30</v>
      </c>
      <c r="B80" s="71" t="s">
        <v>126</v>
      </c>
      <c r="C80" s="24" t="s">
        <v>13</v>
      </c>
      <c r="D80" s="62">
        <v>99123.839999999997</v>
      </c>
    </row>
    <row r="81" spans="1:7" ht="37.5" customHeight="1">
      <c r="A81" s="108" t="s">
        <v>195</v>
      </c>
      <c r="B81" s="108"/>
      <c r="C81" s="108"/>
      <c r="D81" s="108"/>
    </row>
    <row r="82" spans="1:7" ht="47.25">
      <c r="A82" s="109">
        <v>31</v>
      </c>
      <c r="B82" s="72" t="s">
        <v>91</v>
      </c>
      <c r="C82" s="24" t="s">
        <v>5</v>
      </c>
      <c r="D82" s="60" t="s">
        <v>261</v>
      </c>
      <c r="E82" s="8" t="s">
        <v>251</v>
      </c>
      <c r="F82" s="8" t="s">
        <v>256</v>
      </c>
      <c r="G82" s="8" t="s">
        <v>259</v>
      </c>
    </row>
    <row r="83" spans="1:7">
      <c r="A83" s="110"/>
      <c r="B83" s="72" t="s">
        <v>59</v>
      </c>
      <c r="C83" s="24" t="s">
        <v>5</v>
      </c>
      <c r="D83" s="60" t="s">
        <v>246</v>
      </c>
      <c r="E83" s="8" t="s">
        <v>246</v>
      </c>
      <c r="F83" s="8" t="s">
        <v>246</v>
      </c>
      <c r="G83" s="8" t="s">
        <v>260</v>
      </c>
    </row>
    <row r="84" spans="1:7">
      <c r="A84" s="110"/>
      <c r="B84" s="72" t="s">
        <v>122</v>
      </c>
      <c r="C84" s="24" t="s">
        <v>98</v>
      </c>
      <c r="D84" s="60">
        <f>3056.221+1674.16</f>
        <v>4730.3810000000003</v>
      </c>
      <c r="E84" s="8">
        <v>3056.221</v>
      </c>
      <c r="F84" s="8">
        <v>1320.27</v>
      </c>
      <c r="G84" s="8">
        <v>380.64</v>
      </c>
    </row>
    <row r="85" spans="1:7">
      <c r="A85" s="110"/>
      <c r="B85" s="72" t="s">
        <v>196</v>
      </c>
      <c r="C85" s="24" t="s">
        <v>13</v>
      </c>
      <c r="D85" s="73">
        <f>34885.87+19105.46</f>
        <v>53991.33</v>
      </c>
      <c r="E85" s="55">
        <v>32574.09</v>
      </c>
      <c r="F85" s="55">
        <f>19686.27+76013.36</f>
        <v>95699.63</v>
      </c>
      <c r="G85" s="55">
        <v>398656.31</v>
      </c>
    </row>
    <row r="86" spans="1:7">
      <c r="A86" s="110"/>
      <c r="B86" s="71" t="s">
        <v>197</v>
      </c>
      <c r="C86" s="24" t="s">
        <v>13</v>
      </c>
      <c r="D86" s="74">
        <f>31420.7+16887.6</f>
        <v>48308.3</v>
      </c>
      <c r="E86" s="75">
        <v>29377.91</v>
      </c>
      <c r="F86" s="75">
        <f>16687.33+64550.25</f>
        <v>81237.58</v>
      </c>
      <c r="G86" s="75">
        <v>350668.9</v>
      </c>
    </row>
    <row r="87" spans="1:7">
      <c r="A87" s="110"/>
      <c r="B87" s="71" t="s">
        <v>198</v>
      </c>
      <c r="C87" s="24" t="s">
        <v>13</v>
      </c>
      <c r="D87" s="74">
        <f>D85-D86</f>
        <v>5683.0299999999988</v>
      </c>
      <c r="E87" s="75">
        <f>E85-E86</f>
        <v>3196.1800000000003</v>
      </c>
      <c r="F87" s="75">
        <f t="shared" ref="F87" si="0">F85-F86</f>
        <v>14462.050000000003</v>
      </c>
      <c r="G87" s="75">
        <f>G85-G86</f>
        <v>47987.409999999974</v>
      </c>
    </row>
    <row r="88" spans="1:7" ht="31.5">
      <c r="A88" s="110"/>
      <c r="B88" s="71" t="s">
        <v>201</v>
      </c>
      <c r="C88" s="24" t="s">
        <v>13</v>
      </c>
      <c r="D88" s="73">
        <f>34885.87+19105.46</f>
        <v>53991.33</v>
      </c>
      <c r="E88" s="55">
        <v>32574.09</v>
      </c>
      <c r="F88" s="55">
        <f>19686.27+76013.36</f>
        <v>95699.63</v>
      </c>
      <c r="G88" s="55">
        <v>398656.31</v>
      </c>
    </row>
    <row r="89" spans="1:7" ht="31.5">
      <c r="A89" s="110"/>
      <c r="B89" s="71" t="s">
        <v>200</v>
      </c>
      <c r="C89" s="24" t="s">
        <v>13</v>
      </c>
      <c r="D89" s="74">
        <f>31420.7+16887.6</f>
        <v>48308.3</v>
      </c>
      <c r="E89" s="75">
        <v>29377.91</v>
      </c>
      <c r="F89" s="75">
        <f>16687.33+64550.25</f>
        <v>81237.58</v>
      </c>
      <c r="G89" s="75">
        <v>350668.9</v>
      </c>
    </row>
    <row r="90" spans="1:7" ht="31.5">
      <c r="A90" s="110"/>
      <c r="B90" s="71" t="s">
        <v>199</v>
      </c>
      <c r="C90" s="24" t="s">
        <v>13</v>
      </c>
      <c r="D90" s="74">
        <f>D88-D89</f>
        <v>5683.0299999999988</v>
      </c>
      <c r="E90" s="75">
        <f>E88-E89</f>
        <v>3196.1800000000003</v>
      </c>
      <c r="F90" s="75">
        <f t="shared" ref="F90" si="1">F88-F89</f>
        <v>14462.050000000003</v>
      </c>
      <c r="G90" s="75">
        <f>G88-G89</f>
        <v>47987.409999999974</v>
      </c>
    </row>
    <row r="91" spans="1:7" ht="47.25">
      <c r="A91" s="111"/>
      <c r="B91" s="72" t="s">
        <v>202</v>
      </c>
      <c r="C91" s="24" t="s">
        <v>13</v>
      </c>
      <c r="D91" s="73">
        <v>0</v>
      </c>
      <c r="E91" s="8">
        <v>0</v>
      </c>
      <c r="F91" s="8">
        <v>0</v>
      </c>
      <c r="G91" s="8">
        <v>0</v>
      </c>
    </row>
    <row r="92" spans="1:7" ht="27.75" customHeight="1">
      <c r="A92" s="112" t="s">
        <v>203</v>
      </c>
      <c r="B92" s="113"/>
      <c r="C92" s="113"/>
      <c r="D92" s="114"/>
    </row>
    <row r="93" spans="1:7">
      <c r="A93" s="24">
        <v>32</v>
      </c>
      <c r="B93" s="71" t="s">
        <v>191</v>
      </c>
      <c r="C93" s="24" t="s">
        <v>6</v>
      </c>
      <c r="D93" s="74">
        <v>0</v>
      </c>
    </row>
    <row r="94" spans="1:7">
      <c r="A94" s="24">
        <v>33</v>
      </c>
      <c r="B94" s="71" t="s">
        <v>192</v>
      </c>
      <c r="C94" s="24" t="s">
        <v>6</v>
      </c>
      <c r="D94" s="60">
        <v>0</v>
      </c>
    </row>
    <row r="95" spans="1:7" ht="31.5">
      <c r="A95" s="24">
        <v>34</v>
      </c>
      <c r="B95" s="71" t="s">
        <v>193</v>
      </c>
      <c r="C95" s="24" t="s">
        <v>6</v>
      </c>
      <c r="D95" s="22">
        <v>0</v>
      </c>
    </row>
    <row r="96" spans="1:7">
      <c r="A96" s="24">
        <v>35</v>
      </c>
      <c r="B96" s="71" t="s">
        <v>194</v>
      </c>
      <c r="C96" s="24" t="s">
        <v>13</v>
      </c>
      <c r="D96" s="60">
        <v>0</v>
      </c>
    </row>
    <row r="97" spans="1:4" ht="27.75" customHeight="1">
      <c r="A97" s="112" t="s">
        <v>204</v>
      </c>
      <c r="B97" s="113"/>
      <c r="C97" s="113"/>
      <c r="D97" s="114"/>
    </row>
    <row r="98" spans="1:4" ht="31.5">
      <c r="A98" s="24">
        <v>36</v>
      </c>
      <c r="B98" s="71" t="s">
        <v>205</v>
      </c>
      <c r="C98" s="24" t="s">
        <v>6</v>
      </c>
      <c r="D98" s="60">
        <v>0</v>
      </c>
    </row>
    <row r="99" spans="1:4">
      <c r="A99" s="24">
        <v>37</v>
      </c>
      <c r="B99" s="71" t="s">
        <v>206</v>
      </c>
      <c r="C99" s="24" t="s">
        <v>6</v>
      </c>
      <c r="D99" s="60">
        <v>0</v>
      </c>
    </row>
    <row r="100" spans="1:4" ht="31.5">
      <c r="A100" s="24">
        <v>38</v>
      </c>
      <c r="B100" s="71" t="s">
        <v>207</v>
      </c>
      <c r="C100" s="24" t="s">
        <v>13</v>
      </c>
      <c r="D100" s="22">
        <v>0</v>
      </c>
    </row>
    <row r="101" spans="1:4">
      <c r="B101" s="1"/>
    </row>
    <row r="102" spans="1:4">
      <c r="B102" s="1" t="s">
        <v>356</v>
      </c>
      <c r="D102" s="1" t="s">
        <v>357</v>
      </c>
    </row>
  </sheetData>
  <mergeCells count="10">
    <mergeCell ref="A74:D74"/>
    <mergeCell ref="A81:D81"/>
    <mergeCell ref="A82:A91"/>
    <mergeCell ref="A92:D92"/>
    <mergeCell ref="A97:D97"/>
    <mergeCell ref="D1:G3"/>
    <mergeCell ref="A4:E4"/>
    <mergeCell ref="A10:D10"/>
    <mergeCell ref="A29:D29"/>
    <mergeCell ref="A69:D69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2017-03-28T06:56:34Z</dcterms:modified>
</cp:coreProperties>
</file>