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4" i="12" l="1"/>
  <c r="D83" i="12"/>
  <c r="D82" i="12"/>
  <c r="F87" i="12"/>
  <c r="F86" i="12"/>
  <c r="F88" i="12" s="1"/>
  <c r="F84" i="12"/>
  <c r="F83" i="12"/>
  <c r="E88" i="12"/>
  <c r="G88" i="12"/>
  <c r="D64" i="12"/>
  <c r="D41" i="12"/>
  <c r="D38" i="12"/>
  <c r="D36" i="12"/>
  <c r="D48" i="12"/>
  <c r="D43" i="12"/>
  <c r="D39" i="12"/>
  <c r="D37" i="12"/>
  <c r="D35" i="12"/>
  <c r="D34" i="12"/>
  <c r="D33" i="12"/>
  <c r="D52" i="12" s="1"/>
  <c r="D53" i="12" s="1"/>
  <c r="D87" i="12"/>
  <c r="D86" i="12"/>
  <c r="G85" i="12"/>
  <c r="E85" i="12"/>
  <c r="D65" i="12"/>
  <c r="D66" i="12" s="1"/>
  <c r="D18" i="12"/>
  <c r="D17" i="12" s="1"/>
  <c r="D25" i="12" s="1"/>
  <c r="D14" i="12"/>
  <c r="D85" i="12" l="1"/>
  <c r="F85" i="12"/>
  <c r="D88" i="12"/>
  <c r="D54" i="12"/>
  <c r="D36" i="5" l="1"/>
</calcChain>
</file>

<file path=xl/sharedStrings.xml><?xml version="1.0" encoding="utf-8"?>
<sst xmlns="http://schemas.openxmlformats.org/spreadsheetml/2006/main" count="1011" uniqueCount="392">
  <si>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</si>
  <si>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</si>
  <si>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</si>
  <si>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</si>
  <si>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</si>
  <si>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</si>
  <si>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</si>
  <si>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</si>
  <si>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</si>
  <si>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</si>
  <si>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</si>
  <si>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</si>
  <si>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</si>
  <si>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</si>
  <si>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</si>
  <si>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</si>
  <si>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</si>
  <si>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</si>
  <si>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</si>
  <si>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</si>
  <si>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</si>
  <si>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</si>
  <si>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</si>
  <si>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</si>
  <si>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</si>
  <si>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</si>
  <si>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</si>
  <si>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</si>
  <si>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</si>
  <si>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</si>
  <si>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</si>
  <si>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</si>
  <si>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</si>
  <si>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</si>
  <si>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</si>
  <si>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</si>
  <si>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</si>
  <si>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</si>
  <si>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</si>
  <si>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</si>
  <si>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</si>
  <si>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</si>
  <si>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</si>
  <si>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</si>
  <si>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</si>
  <si>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</si>
  <si>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</si>
  <si>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</si>
  <si>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</si>
  <si>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</si>
  <si>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</si>
  <si>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</si>
  <si>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</si>
  <si>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</si>
  <si>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</si>
  <si>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</si>
  <si>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</si>
  <si>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</si>
  <si>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</si>
  <si>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</si>
  <si>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</si>
  <si>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</si>
  <si>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</si>
  <si>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</si>
  <si>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</si>
  <si>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</si>
  <si>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</si>
  <si>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</si>
  <si>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</si>
  <si>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</si>
  <si>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</si>
  <si>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</si>
  <si>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</si>
  <si>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</si>
  <si>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</si>
  <si>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</si>
  <si>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</si>
  <si>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</si>
  <si>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</si>
  <si>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</si>
  <si>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</si>
  <si>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</si>
  <si>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</si>
  <si>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</si>
  <si>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</si>
  <si>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</si>
  <si>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</si>
  <si>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</si>
  <si>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</si>
  <si>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</si>
  <si>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</si>
  <si>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</si>
  <si>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</si>
  <si>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</si>
  <si>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</si>
  <si>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</si>
  <si>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</si>
  <si>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</si>
  <si>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</si>
  <si>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</si>
  <si>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</si>
  <si>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</si>
  <si>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</si>
  <si>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</si>
  <si>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</si>
  <si>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</si>
  <si>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</si>
  <si>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</si>
  <si>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</si>
  <si>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</si>
  <si>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</si>
  <si>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</si>
  <si>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</si>
  <si>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</si>
  <si>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</si>
  <si>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</si>
  <si>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</si>
  <si>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</si>
  <si>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</si>
  <si>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</si>
  <si>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</si>
  <si>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</si>
  <si>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</si>
  <si>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</si>
  <si>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</si>
  <si>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</si>
  <si>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</si>
  <si>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</si>
  <si>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</si>
  <si>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</si>
  <si>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</si>
  <si>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</si>
  <si>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</si>
  <si>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</si>
  <si>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</si>
  <si>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</si>
  <si>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</si>
  <si>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</si>
  <si>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</si>
  <si>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</si>
  <si>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</si>
  <si>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</si>
  <si>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</si>
  <si>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</si>
  <si>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</si>
  <si>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</si>
  <si>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</si>
  <si>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</si>
  <si>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</si>
  <si>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</si>
  <si>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</si>
  <si>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</si>
  <si>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</si>
  <si>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</si>
  <si>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</si>
  <si>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</si>
  <si>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</si>
  <si>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</si>
  <si>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</si>
  <si>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</si>
  <si>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</si>
  <si>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</si>
  <si>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</si>
  <si>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</si>
  <si>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</si>
  <si>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</si>
  <si>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</si>
  <si>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</si>
  <si>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</si>
  <si>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</si>
  <si>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</si>
  <si>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</si>
  <si>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</si>
  <si>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</si>
  <si>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</si>
  <si>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</si>
  <si>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</si>
  <si>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</si>
  <si>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</si>
  <si>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</si>
  <si>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</si>
  <si>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</si>
  <si>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</si>
  <si>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</si>
  <si>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</si>
  <si>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</si>
  <si>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</si>
  <si>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</si>
  <si>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</si>
  <si>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</si>
  <si>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</si>
  <si>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</si>
  <si>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</si>
  <si>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</si>
  <si>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</si>
  <si>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</si>
  <si>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</si>
  <si>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</si>
  <si>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</si>
  <si>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</si>
  <si>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</si>
  <si>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</si>
  <si>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</si>
  <si>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</si>
  <si>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</si>
  <si>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</si>
  <si>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</si>
  <si>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</si>
  <si>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</si>
  <si>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</si>
  <si>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</si>
  <si>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</si>
  <si>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</si>
  <si>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</si>
  <si>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</si>
  <si>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</si>
  <si>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</si>
  <si>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</si>
  <si>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</si>
  <si>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</si>
  <si>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</si>
  <si>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</si>
  <si>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</si>
  <si>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</si>
  <si>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</si>
  <si>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</si>
  <si>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</si>
  <si>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</si>
  <si>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</si>
  <si>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</si>
  <si>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</si>
  <si>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</si>
  <si>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</si>
  <si>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</si>
  <si>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</si>
  <si>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</si>
  <si>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</si>
  <si>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</si>
  <si>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</si>
  <si>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</si>
  <si>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</si>
  <si>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</si>
  <si>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</si>
  <si>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</si>
  <si>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</si>
  <si>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</si>
  <si>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</si>
  <si>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</si>
  <si>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</si>
  <si>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</si>
  <si>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</si>
  <si>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</si>
  <si>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</si>
  <si>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</si>
  <si>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</si>
  <si>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</si>
  <si>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</si>
  <si>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</si>
  <si>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</si>
  <si>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</si>
  <si>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</si>
  <si>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</si>
  <si>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</si>
  <si>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</si>
  <si>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</si>
  <si>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</si>
  <si>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</si>
  <si>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</si>
  <si>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</si>
  <si>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</si>
  <si>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</si>
  <si>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</si>
  <si>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</si>
  <si>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</si>
  <si>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</si>
  <si>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</si>
  <si>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</si>
  <si>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</si>
  <si>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</si>
  <si>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</si>
  <si>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</si>
  <si>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</si>
  <si>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</si>
  <si>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</si>
  <si>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</si>
  <si>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</si>
  <si>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</si>
  <si>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</si>
  <si>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</si>
  <si>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</si>
  <si>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</si>
  <si>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</si>
  <si>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</si>
  <si>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</si>
  <si>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</si>
  <si>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</si>
  <si>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</si>
  <si>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</si>
  <si>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</si>
  <si>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</si>
  <si>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</si>
  <si>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</si>
  <si>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Утверждаю                                     генеральный директор 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</si>
  <si>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</si>
  <si>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</si>
  <si>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</si>
  <si>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</si>
  <si>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</si>
  <si>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</si>
  <si>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</si>
  <si>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</si>
  <si>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</si>
  <si>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</si>
  <si>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</si>
  <si>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</si>
  <si>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2790,71 руб. в месяц</t>
  </si>
  <si>
    <t xml:space="preserve"> 20.2</t>
  </si>
  <si>
    <t>Уборка лестничных клеток</t>
  </si>
  <si>
    <t>1155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</si>
  <si>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</si>
  <si>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</si>
  <si>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</si>
  <si>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</si>
  <si>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</si>
  <si>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</si>
  <si>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</si>
  <si>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</si>
  <si>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</si>
  <si>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</si>
  <si>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</si>
  <si>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</si>
  <si>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</si>
  <si>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</si>
  <si>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</si>
  <si>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Дезинсекция подвальных помещений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</si>
  <si>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</si>
  <si>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</si>
  <si>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</si>
  <si>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</si>
  <si>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</si>
  <si>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</si>
  <si>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</si>
  <si>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</si>
  <si>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</si>
  <si>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</si>
  <si>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</si>
  <si>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</si>
  <si>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958 руб. 1 раз</t>
  </si>
  <si>
    <t xml:space="preserve"> 20.15</t>
  </si>
  <si>
    <t>Подготовка и сдача теплового пункта к отопительному периоду</t>
  </si>
  <si>
    <t xml:space="preserve"> 20.16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</si>
  <si>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</si>
  <si>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</si>
  <si>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</si>
  <si>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</si>
  <si>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</si>
  <si>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</si>
  <si>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</si>
  <si>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</si>
  <si>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</si>
  <si>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20.23</t>
  </si>
  <si>
    <t>Текущий ремонт</t>
  </si>
  <si>
    <t xml:space="preserve"> 20.24</t>
  </si>
  <si>
    <t>Остаток средст по статье текущий ремонт за 2014 г.("-" перерасход)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</si>
  <si>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</si>
  <si>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</si>
  <si>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</si>
  <si>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</si>
  <si>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</si>
  <si>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</si>
  <si>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</si>
  <si>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</si>
  <si>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 xml:space="preserve"> 20.34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</si>
  <si>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</si>
  <si>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</si>
  <si>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</si>
  <si>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</si>
  <si>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21</t>
  </si>
  <si>
    <t>1шт.</t>
  </si>
  <si>
    <t xml:space="preserve">Установка шпингалетов и пружин на вторые двери подъездов </t>
  </si>
  <si>
    <t xml:space="preserve">Изготовление и наклейка информационных логотипов УК </t>
  </si>
  <si>
    <t xml:space="preserve">Ремонт окна между 4 и 5 этажами </t>
  </si>
  <si>
    <t xml:space="preserve">Ремонт отмостки вокруг МКД </t>
  </si>
  <si>
    <t xml:space="preserve">Изготовление и установка двери с чердачного помещения на кровлю </t>
  </si>
  <si>
    <t xml:space="preserve">Приобретение и установка ящиков для показаний индивидуальных приборов учета </t>
  </si>
  <si>
    <t xml:space="preserve">Ремонт входа в подвал </t>
  </si>
  <si>
    <t xml:space="preserve">Ремонт трубопровода сточных вод  </t>
  </si>
  <si>
    <t xml:space="preserve">Ремонт двери мусоропровода: сварочные работы, запенивание и утепление </t>
  </si>
  <si>
    <t>Ремонт ливневки</t>
  </si>
  <si>
    <t xml:space="preserve"> 20.21</t>
  </si>
  <si>
    <t xml:space="preserve"> 20.22</t>
  </si>
  <si>
    <t xml:space="preserve"> 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</si>
</sst>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1" t="s">
        <v>132</v>
      </c>
      <c r="B1" s="61"/>
      <c r="C1" s="61"/>
      <c r="D1" s="61"/>
    </row>
    <row r="2" spans="1:4" s="14" customFormat="1" x14ac:dyDescent="0.25"/>
    <row r="3" spans="1:4" s="14" customFormat="1" x14ac:dyDescent="0.25">
      <c r="A3" s="62" t="s">
        <v>14</v>
      </c>
      <c r="B3" s="62"/>
      <c r="C3" s="62"/>
      <c r="D3" s="6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0" t="s">
        <v>15</v>
      </c>
      <c r="B7" s="60"/>
      <c r="C7" s="60"/>
      <c r="D7" s="6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0" t="s">
        <v>39</v>
      </c>
      <c r="B10" s="60"/>
      <c r="C10" s="60"/>
      <c r="D10" s="6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0" t="s">
        <v>19</v>
      </c>
      <c r="B12" s="60"/>
      <c r="C12" s="60"/>
      <c r="D12" s="60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60" t="s">
        <v>30</v>
      </c>
      <c r="B37" s="60"/>
      <c r="C37" s="60"/>
      <c r="D37" s="6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3" t="s">
        <v>83</v>
      </c>
      <c r="B1" s="63"/>
      <c r="C1" s="63"/>
      <c r="D1" s="6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60" t="s">
        <v>41</v>
      </c>
      <c r="B5" s="60"/>
      <c r="C5" s="60"/>
      <c r="D5" s="6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60" t="s">
        <v>173</v>
      </c>
      <c r="B7" s="60"/>
      <c r="C7" s="60"/>
      <c r="D7" s="6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60" t="s">
        <v>84</v>
      </c>
      <c r="B10" s="60"/>
      <c r="C10" s="60"/>
      <c r="D10" s="6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4" t="s">
        <v>44</v>
      </c>
      <c r="B12" s="64"/>
      <c r="C12" s="64"/>
      <c r="D12" s="6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64" t="s">
        <v>47</v>
      </c>
      <c r="B15" s="64"/>
      <c r="C15" s="64"/>
      <c r="D15" s="6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60" t="s">
        <v>49</v>
      </c>
      <c r="B17" s="60"/>
      <c r="C17" s="60"/>
      <c r="D17" s="6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0" t="s">
        <v>85</v>
      </c>
      <c r="B20" s="60"/>
      <c r="C20" s="60"/>
      <c r="D20" s="6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65" t="s">
        <v>55</v>
      </c>
      <c r="B24" s="65"/>
      <c r="C24" s="65"/>
      <c r="D24" s="65"/>
    </row>
    <row r="25" spans="1:4" s="6" customFormat="1" ht="20.100000000000001" customHeight="1" x14ac:dyDescent="0.25">
      <c r="A25" s="66">
        <v>14</v>
      </c>
      <c r="B25" s="54" t="s">
        <v>56</v>
      </c>
      <c r="C25" s="26" t="s">
        <v>5</v>
      </c>
      <c r="D25" s="27" t="s">
        <v>217</v>
      </c>
    </row>
    <row r="26" spans="1:4" s="6" customFormat="1" ht="53.25" customHeight="1" x14ac:dyDescent="0.25">
      <c r="A26" s="67"/>
      <c r="B26" s="7" t="s">
        <v>57</v>
      </c>
      <c r="C26" s="5" t="s">
        <v>5</v>
      </c>
      <c r="D26" s="28" t="s">
        <v>293</v>
      </c>
    </row>
    <row r="27" spans="1:4" s="6" customFormat="1" ht="36.75" customHeight="1" x14ac:dyDescent="0.25">
      <c r="A27" s="67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67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67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68"/>
      <c r="B30" s="56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66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67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67"/>
      <c r="B33" s="3" t="s">
        <v>58</v>
      </c>
      <c r="C33" s="5" t="s">
        <v>5</v>
      </c>
      <c r="D33" s="50" t="s">
        <v>228</v>
      </c>
    </row>
    <row r="34" spans="1:4" s="6" customFormat="1" ht="20.100000000000001" customHeight="1" x14ac:dyDescent="0.25">
      <c r="A34" s="67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6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68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66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67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67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67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6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68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64" t="s">
        <v>62</v>
      </c>
      <c r="B43" s="64"/>
      <c r="C43" s="64"/>
      <c r="D43" s="6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4" t="s">
        <v>65</v>
      </c>
      <c r="B46" s="64"/>
      <c r="C46" s="64"/>
      <c r="D46" s="6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64" t="s">
        <v>67</v>
      </c>
      <c r="B48" s="64"/>
      <c r="C48" s="64"/>
      <c r="D48" s="6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64" t="s">
        <v>69</v>
      </c>
      <c r="B50" s="64"/>
      <c r="C50" s="64"/>
      <c r="D50" s="6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60" t="s">
        <v>71</v>
      </c>
      <c r="B52" s="60"/>
      <c r="C52" s="60"/>
      <c r="D52" s="6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64" t="s">
        <v>74</v>
      </c>
      <c r="B55" s="64"/>
      <c r="C55" s="64"/>
      <c r="D55" s="6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64" t="s">
        <v>76</v>
      </c>
      <c r="B57" s="64"/>
      <c r="C57" s="64"/>
      <c r="D57" s="6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64" t="s">
        <v>78</v>
      </c>
      <c r="B59" s="64"/>
      <c r="C59" s="64"/>
      <c r="D59" s="6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64" t="s">
        <v>80</v>
      </c>
      <c r="B61" s="64"/>
      <c r="C61" s="64"/>
      <c r="D61" s="6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60" t="s">
        <v>86</v>
      </c>
      <c r="B63" s="60"/>
      <c r="C63" s="60"/>
      <c r="D63" s="6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1" t="s">
        <v>90</v>
      </c>
      <c r="B1" s="61"/>
      <c r="C1" s="61"/>
      <c r="D1" s="6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6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67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67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67"/>
      <c r="B8" s="3" t="s">
        <v>175</v>
      </c>
      <c r="C8" s="5" t="s">
        <v>5</v>
      </c>
      <c r="D8" s="28"/>
    </row>
    <row r="9" spans="1:4" s="6" customFormat="1" ht="34.5" customHeight="1" x14ac:dyDescent="0.25">
      <c r="A9" s="6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7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68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66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67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67"/>
      <c r="B14" s="7" t="s">
        <v>88</v>
      </c>
      <c r="C14" s="5" t="s">
        <v>13</v>
      </c>
      <c r="D14" s="53" t="s">
        <v>280</v>
      </c>
    </row>
    <row r="15" spans="1:4" ht="31.5" x14ac:dyDescent="0.25">
      <c r="A15" s="67"/>
      <c r="B15" s="3" t="s">
        <v>175</v>
      </c>
      <c r="C15" s="5" t="s">
        <v>5</v>
      </c>
      <c r="D15" s="28"/>
    </row>
    <row r="16" spans="1:4" ht="31.5" x14ac:dyDescent="0.25">
      <c r="A16" s="67"/>
      <c r="B16" s="3" t="s">
        <v>176</v>
      </c>
      <c r="C16" s="5" t="s">
        <v>5</v>
      </c>
      <c r="D16" s="28" t="s">
        <v>17</v>
      </c>
    </row>
    <row r="17" spans="1:4" x14ac:dyDescent="0.25">
      <c r="A17" s="67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68"/>
      <c r="B18" s="51" t="s">
        <v>89</v>
      </c>
      <c r="C18" s="30" t="s">
        <v>5</v>
      </c>
      <c r="D18" s="31" t="s">
        <v>269</v>
      </c>
    </row>
    <row r="19" spans="1:4" x14ac:dyDescent="0.25">
      <c r="A19" s="66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67"/>
      <c r="B20" s="7" t="s">
        <v>59</v>
      </c>
      <c r="C20" s="5" t="s">
        <v>5</v>
      </c>
      <c r="D20" s="28" t="s">
        <v>244</v>
      </c>
    </row>
    <row r="21" spans="1:4" ht="30" x14ac:dyDescent="0.25">
      <c r="A21" s="67"/>
      <c r="B21" s="7" t="s">
        <v>88</v>
      </c>
      <c r="C21" s="5" t="s">
        <v>13</v>
      </c>
      <c r="D21" s="53" t="s">
        <v>280</v>
      </c>
    </row>
    <row r="22" spans="1:4" ht="31.5" x14ac:dyDescent="0.25">
      <c r="A22" s="67"/>
      <c r="B22" s="3" t="s">
        <v>175</v>
      </c>
      <c r="C22" s="5" t="s">
        <v>5</v>
      </c>
      <c r="D22" s="28"/>
    </row>
    <row r="23" spans="1:4" ht="31.5" x14ac:dyDescent="0.25">
      <c r="A23" s="67"/>
      <c r="B23" s="3" t="s">
        <v>176</v>
      </c>
      <c r="C23" s="5" t="s">
        <v>5</v>
      </c>
      <c r="D23" s="28" t="s">
        <v>17</v>
      </c>
    </row>
    <row r="24" spans="1:4" x14ac:dyDescent="0.25">
      <c r="A24" s="67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68"/>
      <c r="B25" s="51" t="s">
        <v>89</v>
      </c>
      <c r="C25" s="30" t="s">
        <v>5</v>
      </c>
      <c r="D25" s="31" t="s">
        <v>269</v>
      </c>
    </row>
    <row r="26" spans="1:4" ht="31.5" x14ac:dyDescent="0.25">
      <c r="A26" s="66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67"/>
      <c r="B27" s="7" t="s">
        <v>59</v>
      </c>
      <c r="C27" s="5" t="s">
        <v>5</v>
      </c>
      <c r="D27" s="28" t="s">
        <v>244</v>
      </c>
    </row>
    <row r="28" spans="1:4" ht="30" x14ac:dyDescent="0.25">
      <c r="A28" s="67"/>
      <c r="B28" s="7" t="s">
        <v>88</v>
      </c>
      <c r="C28" s="5" t="s">
        <v>13</v>
      </c>
      <c r="D28" s="53" t="s">
        <v>280</v>
      </c>
    </row>
    <row r="29" spans="1:4" ht="31.5" x14ac:dyDescent="0.25">
      <c r="A29" s="67"/>
      <c r="B29" s="3" t="s">
        <v>175</v>
      </c>
      <c r="C29" s="5" t="s">
        <v>5</v>
      </c>
      <c r="D29" s="28"/>
    </row>
    <row r="30" spans="1:4" ht="31.5" x14ac:dyDescent="0.25">
      <c r="A30" s="67"/>
      <c r="B30" s="3" t="s">
        <v>176</v>
      </c>
      <c r="C30" s="5" t="s">
        <v>5</v>
      </c>
      <c r="D30" s="28" t="s">
        <v>17</v>
      </c>
    </row>
    <row r="31" spans="1:4" x14ac:dyDescent="0.25">
      <c r="A31" s="67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68"/>
      <c r="B32" s="51" t="s">
        <v>89</v>
      </c>
      <c r="C32" s="30" t="s">
        <v>5</v>
      </c>
      <c r="D32" s="31" t="s">
        <v>269</v>
      </c>
    </row>
    <row r="33" spans="1:4" ht="31.5" x14ac:dyDescent="0.25">
      <c r="A33" s="66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67"/>
      <c r="B34" s="7" t="s">
        <v>59</v>
      </c>
      <c r="C34" s="5" t="s">
        <v>5</v>
      </c>
      <c r="D34" s="28"/>
    </row>
    <row r="35" spans="1:4" ht="30" x14ac:dyDescent="0.25">
      <c r="A35" s="67"/>
      <c r="B35" s="7" t="s">
        <v>88</v>
      </c>
      <c r="C35" s="5" t="s">
        <v>13</v>
      </c>
      <c r="D35" s="53" t="s">
        <v>280</v>
      </c>
    </row>
    <row r="36" spans="1:4" ht="31.5" x14ac:dyDescent="0.25">
      <c r="A36" s="67"/>
      <c r="B36" s="3" t="s">
        <v>175</v>
      </c>
      <c r="C36" s="5" t="s">
        <v>5</v>
      </c>
      <c r="D36" s="28"/>
    </row>
    <row r="37" spans="1:4" ht="31.5" x14ac:dyDescent="0.25">
      <c r="A37" s="67"/>
      <c r="B37" s="3" t="s">
        <v>176</v>
      </c>
      <c r="C37" s="5" t="s">
        <v>5</v>
      </c>
      <c r="D37" s="28" t="s">
        <v>17</v>
      </c>
    </row>
    <row r="38" spans="1:4" x14ac:dyDescent="0.25">
      <c r="A38" s="67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68"/>
      <c r="B39" s="51" t="s">
        <v>89</v>
      </c>
      <c r="C39" s="30" t="s">
        <v>5</v>
      </c>
      <c r="D39" s="31" t="s">
        <v>269</v>
      </c>
    </row>
    <row r="40" spans="1:4" ht="47.25" x14ac:dyDescent="0.25">
      <c r="A40" s="66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67"/>
      <c r="B41" s="7" t="s">
        <v>59</v>
      </c>
      <c r="C41" s="5" t="s">
        <v>5</v>
      </c>
      <c r="D41" s="28" t="s">
        <v>245</v>
      </c>
    </row>
    <row r="42" spans="1:4" ht="30" x14ac:dyDescent="0.25">
      <c r="A42" s="67"/>
      <c r="B42" s="7" t="s">
        <v>88</v>
      </c>
      <c r="C42" s="5" t="s">
        <v>13</v>
      </c>
      <c r="D42" s="53" t="s">
        <v>280</v>
      </c>
    </row>
    <row r="43" spans="1:4" ht="31.5" x14ac:dyDescent="0.25">
      <c r="A43" s="67"/>
      <c r="B43" s="3" t="s">
        <v>175</v>
      </c>
      <c r="C43" s="5" t="s">
        <v>5</v>
      </c>
      <c r="D43" s="28"/>
    </row>
    <row r="44" spans="1:4" ht="31.5" x14ac:dyDescent="0.25">
      <c r="A44" s="67"/>
      <c r="B44" s="3" t="s">
        <v>176</v>
      </c>
      <c r="C44" s="5" t="s">
        <v>5</v>
      </c>
      <c r="D44" s="28" t="s">
        <v>17</v>
      </c>
    </row>
    <row r="45" spans="1:4" x14ac:dyDescent="0.25">
      <c r="A45" s="67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68"/>
      <c r="B46" s="51" t="s">
        <v>89</v>
      </c>
      <c r="C46" s="30" t="s">
        <v>5</v>
      </c>
      <c r="D46" s="31" t="s">
        <v>269</v>
      </c>
    </row>
    <row r="47" spans="1:4" x14ac:dyDescent="0.25">
      <c r="A47" s="66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67"/>
      <c r="B48" s="7" t="s">
        <v>59</v>
      </c>
      <c r="C48" s="5" t="s">
        <v>5</v>
      </c>
      <c r="D48" s="28" t="s">
        <v>246</v>
      </c>
    </row>
    <row r="49" spans="1:4" ht="30" x14ac:dyDescent="0.25">
      <c r="A49" s="67"/>
      <c r="B49" s="7" t="s">
        <v>88</v>
      </c>
      <c r="C49" s="5" t="s">
        <v>13</v>
      </c>
      <c r="D49" s="53" t="s">
        <v>280</v>
      </c>
    </row>
    <row r="50" spans="1:4" ht="31.5" x14ac:dyDescent="0.25">
      <c r="A50" s="67"/>
      <c r="B50" s="3" t="s">
        <v>175</v>
      </c>
      <c r="C50" s="5" t="s">
        <v>5</v>
      </c>
      <c r="D50" s="28"/>
    </row>
    <row r="51" spans="1:4" ht="31.5" x14ac:dyDescent="0.25">
      <c r="A51" s="67"/>
      <c r="B51" s="3" t="s">
        <v>176</v>
      </c>
      <c r="C51" s="5" t="s">
        <v>5</v>
      </c>
      <c r="D51" s="28" t="s">
        <v>17</v>
      </c>
    </row>
    <row r="52" spans="1:4" x14ac:dyDescent="0.25">
      <c r="A52" s="67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68"/>
      <c r="B53" s="51" t="s">
        <v>89</v>
      </c>
      <c r="C53" s="30" t="s">
        <v>5</v>
      </c>
      <c r="D53" s="31" t="s">
        <v>269</v>
      </c>
    </row>
    <row r="54" spans="1:4" x14ac:dyDescent="0.25">
      <c r="A54" s="66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67"/>
      <c r="B55" s="7" t="s">
        <v>59</v>
      </c>
      <c r="C55" s="5" t="s">
        <v>5</v>
      </c>
      <c r="D55" s="28" t="s">
        <v>244</v>
      </c>
    </row>
    <row r="56" spans="1:4" ht="30" x14ac:dyDescent="0.25">
      <c r="A56" s="67"/>
      <c r="B56" s="7" t="s">
        <v>88</v>
      </c>
      <c r="C56" s="5" t="s">
        <v>13</v>
      </c>
      <c r="D56" s="53" t="s">
        <v>280</v>
      </c>
    </row>
    <row r="57" spans="1:4" ht="31.5" x14ac:dyDescent="0.25">
      <c r="A57" s="67"/>
      <c r="B57" s="3" t="s">
        <v>175</v>
      </c>
      <c r="C57" s="5" t="s">
        <v>5</v>
      </c>
      <c r="D57" s="28"/>
    </row>
    <row r="58" spans="1:4" ht="31.5" x14ac:dyDescent="0.25">
      <c r="A58" s="67"/>
      <c r="B58" s="3" t="s">
        <v>176</v>
      </c>
      <c r="C58" s="5" t="s">
        <v>5</v>
      </c>
      <c r="D58" s="28" t="s">
        <v>17</v>
      </c>
    </row>
    <row r="59" spans="1:4" x14ac:dyDescent="0.25">
      <c r="A59" s="67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68"/>
      <c r="B60" s="51" t="s">
        <v>89</v>
      </c>
      <c r="C60" s="30" t="s">
        <v>5</v>
      </c>
      <c r="D60" s="31" t="s">
        <v>269</v>
      </c>
    </row>
    <row r="61" spans="1:4" x14ac:dyDescent="0.25">
      <c r="A61" s="66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67"/>
      <c r="B62" s="7" t="s">
        <v>59</v>
      </c>
      <c r="C62" s="5" t="s">
        <v>5</v>
      </c>
      <c r="D62" s="28" t="s">
        <v>247</v>
      </c>
    </row>
    <row r="63" spans="1:4" ht="30" x14ac:dyDescent="0.25">
      <c r="A63" s="67"/>
      <c r="B63" s="7" t="s">
        <v>88</v>
      </c>
      <c r="C63" s="5" t="s">
        <v>13</v>
      </c>
      <c r="D63" s="53" t="s">
        <v>280</v>
      </c>
    </row>
    <row r="64" spans="1:4" ht="31.5" x14ac:dyDescent="0.25">
      <c r="A64" s="67"/>
      <c r="B64" s="3" t="s">
        <v>175</v>
      </c>
      <c r="C64" s="5" t="s">
        <v>5</v>
      </c>
      <c r="D64" s="28"/>
    </row>
    <row r="65" spans="1:4" ht="31.5" x14ac:dyDescent="0.25">
      <c r="A65" s="67"/>
      <c r="B65" s="3" t="s">
        <v>176</v>
      </c>
      <c r="C65" s="5" t="s">
        <v>5</v>
      </c>
      <c r="D65" s="28" t="s">
        <v>17</v>
      </c>
    </row>
    <row r="66" spans="1:4" x14ac:dyDescent="0.25">
      <c r="A66" s="67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68"/>
      <c r="B67" s="51" t="s">
        <v>89</v>
      </c>
      <c r="C67" s="30" t="s">
        <v>5</v>
      </c>
      <c r="D67" s="31" t="s">
        <v>269</v>
      </c>
    </row>
    <row r="68" spans="1:4" x14ac:dyDescent="0.25">
      <c r="A68" s="66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67"/>
      <c r="B69" s="7" t="s">
        <v>59</v>
      </c>
      <c r="C69" s="5" t="s">
        <v>5</v>
      </c>
      <c r="D69" s="28" t="s">
        <v>248</v>
      </c>
    </row>
    <row r="70" spans="1:4" ht="30" x14ac:dyDescent="0.25">
      <c r="A70" s="67"/>
      <c r="B70" s="7" t="s">
        <v>88</v>
      </c>
      <c r="C70" s="5" t="s">
        <v>13</v>
      </c>
      <c r="D70" s="53" t="s">
        <v>280</v>
      </c>
    </row>
    <row r="71" spans="1:4" ht="31.5" x14ac:dyDescent="0.25">
      <c r="A71" s="67"/>
      <c r="B71" s="3" t="s">
        <v>175</v>
      </c>
      <c r="C71" s="5" t="s">
        <v>5</v>
      </c>
      <c r="D71" s="28"/>
    </row>
    <row r="72" spans="1:4" ht="31.5" x14ac:dyDescent="0.25">
      <c r="A72" s="67"/>
      <c r="B72" s="3" t="s">
        <v>176</v>
      </c>
      <c r="C72" s="5" t="s">
        <v>5</v>
      </c>
      <c r="D72" s="28" t="s">
        <v>17</v>
      </c>
    </row>
    <row r="73" spans="1:4" x14ac:dyDescent="0.25">
      <c r="A73" s="67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68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66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67"/>
      <c r="B76" s="7" t="s">
        <v>59</v>
      </c>
      <c r="C76" s="5" t="s">
        <v>5</v>
      </c>
      <c r="D76" s="28"/>
    </row>
    <row r="77" spans="1:4" ht="30" x14ac:dyDescent="0.25">
      <c r="A77" s="67"/>
      <c r="B77" s="7" t="s">
        <v>88</v>
      </c>
      <c r="C77" s="5" t="s">
        <v>13</v>
      </c>
      <c r="D77" s="53" t="s">
        <v>280</v>
      </c>
    </row>
    <row r="78" spans="1:4" ht="31.5" x14ac:dyDescent="0.25">
      <c r="A78" s="67"/>
      <c r="B78" s="3" t="s">
        <v>175</v>
      </c>
      <c r="C78" s="5" t="s">
        <v>5</v>
      </c>
      <c r="D78" s="28"/>
    </row>
    <row r="79" spans="1:4" ht="31.5" x14ac:dyDescent="0.25">
      <c r="A79" s="67"/>
      <c r="B79" s="3" t="s">
        <v>176</v>
      </c>
      <c r="C79" s="5" t="s">
        <v>5</v>
      </c>
      <c r="D79" s="28" t="s">
        <v>17</v>
      </c>
    </row>
    <row r="80" spans="1:4" x14ac:dyDescent="0.25">
      <c r="A80" s="67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68"/>
      <c r="B81" s="51" t="s">
        <v>89</v>
      </c>
      <c r="C81" s="30" t="s">
        <v>5</v>
      </c>
      <c r="D81" s="31" t="s">
        <v>269</v>
      </c>
    </row>
    <row r="82" spans="1:4" ht="31.5" x14ac:dyDescent="0.25">
      <c r="A82" s="66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67"/>
      <c r="B83" s="7" t="s">
        <v>59</v>
      </c>
      <c r="C83" s="5" t="s">
        <v>5</v>
      </c>
      <c r="D83" s="28" t="s">
        <v>272</v>
      </c>
    </row>
    <row r="84" spans="1:4" x14ac:dyDescent="0.25">
      <c r="A84" s="67"/>
      <c r="B84" s="7" t="s">
        <v>88</v>
      </c>
      <c r="C84" s="5" t="s">
        <v>13</v>
      </c>
      <c r="D84" s="28">
        <v>600</v>
      </c>
    </row>
    <row r="85" spans="1:4" ht="31.5" x14ac:dyDescent="0.25">
      <c r="A85" s="67"/>
      <c r="B85" s="3" t="s">
        <v>175</v>
      </c>
      <c r="C85" s="5" t="s">
        <v>5</v>
      </c>
      <c r="D85" s="42">
        <v>41275</v>
      </c>
    </row>
    <row r="86" spans="1:4" ht="31.5" x14ac:dyDescent="0.25">
      <c r="A86" s="67"/>
      <c r="B86" s="3" t="s">
        <v>176</v>
      </c>
      <c r="C86" s="5" t="s">
        <v>5</v>
      </c>
      <c r="D86" s="28" t="s">
        <v>17</v>
      </c>
    </row>
    <row r="87" spans="1:4" x14ac:dyDescent="0.25">
      <c r="A87" s="67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68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1" t="s">
        <v>100</v>
      </c>
      <c r="B1" s="61"/>
      <c r="C1" s="61"/>
      <c r="D1" s="6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42460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69" t="s">
        <v>99</v>
      </c>
      <c r="B15" s="70"/>
      <c r="C15" s="70"/>
      <c r="D15" s="7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69" t="s">
        <v>99</v>
      </c>
      <c r="B28" s="70"/>
      <c r="C28" s="70"/>
      <c r="D28" s="71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69" t="s">
        <v>99</v>
      </c>
      <c r="B41" s="70"/>
      <c r="C41" s="70"/>
      <c r="D41" s="71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69" t="s">
        <v>99</v>
      </c>
      <c r="B54" s="70"/>
      <c r="C54" s="70"/>
      <c r="D54" s="71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9" t="s">
        <v>290</v>
      </c>
    </row>
    <row r="67" spans="1:4" ht="15.75" customHeight="1" x14ac:dyDescent="0.25">
      <c r="A67" s="69" t="s">
        <v>99</v>
      </c>
      <c r="B67" s="70"/>
      <c r="C67" s="70"/>
      <c r="D67" s="71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2" t="s">
        <v>104</v>
      </c>
      <c r="B1" s="72"/>
      <c r="C1" s="72"/>
      <c r="D1" s="7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5" t="s">
        <v>183</v>
      </c>
      <c r="B8" s="65"/>
      <c r="C8" s="65"/>
      <c r="D8" s="65"/>
    </row>
    <row r="9" spans="1:4" s="6" customFormat="1" ht="37.5" customHeight="1" x14ac:dyDescent="0.25">
      <c r="A9" s="66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6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67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67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68"/>
      <c r="B13" s="44" t="s">
        <v>103</v>
      </c>
      <c r="C13" s="30" t="s">
        <v>13</v>
      </c>
      <c r="D13" s="31">
        <v>400</v>
      </c>
    </row>
    <row r="14" spans="1:4" x14ac:dyDescent="0.25">
      <c r="A14" s="66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67"/>
      <c r="B15" s="7" t="s">
        <v>185</v>
      </c>
      <c r="C15" s="5" t="s">
        <v>5</v>
      </c>
      <c r="D15" s="28">
        <v>3812125898</v>
      </c>
    </row>
    <row r="16" spans="1:4" x14ac:dyDescent="0.25">
      <c r="A16" s="67"/>
      <c r="B16" s="7" t="s">
        <v>101</v>
      </c>
      <c r="C16" s="5" t="s">
        <v>5</v>
      </c>
      <c r="D16" s="28" t="s">
        <v>279</v>
      </c>
    </row>
    <row r="17" spans="1:4" x14ac:dyDescent="0.25">
      <c r="A17" s="67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68"/>
      <c r="B18" s="44" t="s">
        <v>103</v>
      </c>
      <c r="C18" s="30" t="s">
        <v>13</v>
      </c>
      <c r="D18" s="31">
        <v>400</v>
      </c>
    </row>
    <row r="19" spans="1:4" ht="31.5" x14ac:dyDescent="0.25">
      <c r="A19" s="66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67"/>
      <c r="B20" s="7" t="s">
        <v>185</v>
      </c>
      <c r="C20" s="5" t="s">
        <v>5</v>
      </c>
      <c r="D20" s="28">
        <v>3849011544</v>
      </c>
    </row>
    <row r="21" spans="1:4" x14ac:dyDescent="0.25">
      <c r="A21" s="67"/>
      <c r="B21" s="7" t="s">
        <v>101</v>
      </c>
      <c r="C21" s="5" t="s">
        <v>5</v>
      </c>
      <c r="D21" s="28" t="s">
        <v>284</v>
      </c>
    </row>
    <row r="22" spans="1:4" x14ac:dyDescent="0.25">
      <c r="A22" s="67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68"/>
      <c r="B23" s="44" t="s">
        <v>103</v>
      </c>
      <c r="C23" s="30" t="s">
        <v>13</v>
      </c>
      <c r="D23" s="31">
        <v>400</v>
      </c>
    </row>
    <row r="24" spans="1:4" x14ac:dyDescent="0.25">
      <c r="A24" s="66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67"/>
      <c r="B25" s="7" t="s">
        <v>185</v>
      </c>
      <c r="C25" s="5" t="s">
        <v>5</v>
      </c>
      <c r="D25" s="28">
        <v>7713076301</v>
      </c>
    </row>
    <row r="26" spans="1:4" x14ac:dyDescent="0.25">
      <c r="A26" s="67"/>
      <c r="B26" s="7" t="s">
        <v>101</v>
      </c>
      <c r="C26" s="5" t="s">
        <v>5</v>
      </c>
      <c r="D26" s="28" t="s">
        <v>288</v>
      </c>
    </row>
    <row r="27" spans="1:4" x14ac:dyDescent="0.25">
      <c r="A27" s="67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68"/>
      <c r="B28" s="44" t="s">
        <v>103</v>
      </c>
      <c r="C28" s="30" t="s">
        <v>13</v>
      </c>
      <c r="D28" s="31">
        <v>400</v>
      </c>
    </row>
    <row r="29" spans="1:4" x14ac:dyDescent="0.25">
      <c r="A29" s="66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67"/>
      <c r="B30" s="7" t="s">
        <v>185</v>
      </c>
      <c r="C30" s="5" t="s">
        <v>5</v>
      </c>
      <c r="D30" s="28">
        <v>3849011544</v>
      </c>
    </row>
    <row r="31" spans="1:4" x14ac:dyDescent="0.25">
      <c r="A31" s="67"/>
      <c r="B31" s="7" t="s">
        <v>101</v>
      </c>
      <c r="C31" s="5" t="s">
        <v>5</v>
      </c>
      <c r="D31" s="28" t="s">
        <v>287</v>
      </c>
    </row>
    <row r="32" spans="1:4" x14ac:dyDescent="0.25">
      <c r="A32" s="67"/>
      <c r="B32" s="7" t="s">
        <v>102</v>
      </c>
      <c r="C32" s="5" t="s">
        <v>5</v>
      </c>
      <c r="D32" s="20">
        <v>42309</v>
      </c>
    </row>
    <row r="33" spans="1:4" ht="16.5" thickBot="1" x14ac:dyDescent="0.3">
      <c r="A33" s="68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4" sqref="E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3" t="s">
        <v>109</v>
      </c>
      <c r="B1" s="63"/>
      <c r="C1" s="63"/>
      <c r="D1" s="6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4" t="s">
        <v>105</v>
      </c>
      <c r="B5" s="64"/>
      <c r="C5" s="64"/>
      <c r="D5" s="6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3" t="s">
        <v>265</v>
      </c>
      <c r="C10" s="73"/>
      <c r="D10" s="7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3" t="s">
        <v>112</v>
      </c>
      <c r="B1" s="63"/>
      <c r="C1" s="63"/>
      <c r="D1" s="6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79" workbookViewId="0">
      <selection activeCell="D85" sqref="D8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5.7109375" style="1" customWidth="1"/>
    <col min="5" max="5" width="11.5703125" style="1" customWidth="1"/>
    <col min="6" max="6" width="10.7109375" style="1" customWidth="1"/>
    <col min="7" max="7" width="12.5703125" style="1" customWidth="1"/>
    <col min="8" max="16384" width="9.140625" style="1"/>
  </cols>
  <sheetData>
    <row r="1" spans="1:7" x14ac:dyDescent="0.25">
      <c r="D1" s="74" t="s">
        <v>302</v>
      </c>
      <c r="E1" s="74"/>
      <c r="F1" s="74"/>
      <c r="G1" s="74"/>
    </row>
    <row r="2" spans="1:7" ht="30.75" customHeight="1" x14ac:dyDescent="0.3">
      <c r="B2" s="75" t="s">
        <v>303</v>
      </c>
      <c r="C2" s="76"/>
      <c r="D2" s="74"/>
      <c r="E2" s="74"/>
      <c r="F2" s="74"/>
      <c r="G2" s="74"/>
    </row>
    <row r="3" spans="1:7" ht="31.5" customHeight="1" x14ac:dyDescent="0.3">
      <c r="B3" s="77" t="s">
        <v>304</v>
      </c>
      <c r="C3" s="77"/>
      <c r="D3" s="74"/>
      <c r="E3" s="74"/>
      <c r="F3" s="74"/>
      <c r="G3" s="74"/>
    </row>
    <row r="4" spans="1:7" ht="36.75" customHeight="1" x14ac:dyDescent="0.25">
      <c r="A4" s="78" t="s">
        <v>377</v>
      </c>
      <c r="B4" s="78"/>
      <c r="C4" s="78"/>
      <c r="D4" s="78"/>
      <c r="E4" s="78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8">
        <v>42460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42309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42369</v>
      </c>
      <c r="E9" s="6"/>
      <c r="F9" s="6"/>
      <c r="G9" s="6"/>
    </row>
    <row r="10" spans="1:7" ht="32.25" customHeight="1" x14ac:dyDescent="0.25">
      <c r="A10" s="60" t="s">
        <v>186</v>
      </c>
      <c r="B10" s="60"/>
      <c r="C10" s="60"/>
      <c r="D10" s="60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">
        <v>0</v>
      </c>
      <c r="E13" s="6"/>
      <c r="F13" s="6"/>
      <c r="G13" s="6"/>
    </row>
    <row r="14" spans="1:7" ht="47.25" x14ac:dyDescent="0.25">
      <c r="A14" s="4">
        <v>7</v>
      </c>
      <c r="B14" s="19" t="s">
        <v>187</v>
      </c>
      <c r="C14" s="5" t="s">
        <v>13</v>
      </c>
      <c r="D14" s="49">
        <f>D15+D16</f>
        <v>35351.94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79">
        <v>24860.18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79">
        <v>10491.76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>
        <f>D18+D21+D23</f>
        <v>17059.400000000001</v>
      </c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5">
        <f>D19+D20</f>
        <v>17059.400000000001</v>
      </c>
      <c r="E18" s="6"/>
      <c r="F18" s="6"/>
      <c r="G18" s="6"/>
    </row>
    <row r="19" spans="1:7" x14ac:dyDescent="0.25">
      <c r="A19" s="4"/>
      <c r="B19" s="9" t="s">
        <v>305</v>
      </c>
      <c r="C19" s="5"/>
      <c r="D19" s="80">
        <v>11996.51</v>
      </c>
      <c r="E19" s="6"/>
      <c r="F19" s="6"/>
      <c r="G19" s="6"/>
    </row>
    <row r="20" spans="1:7" x14ac:dyDescent="0.25">
      <c r="A20" s="4"/>
      <c r="B20" s="9" t="s">
        <v>306</v>
      </c>
      <c r="C20" s="5"/>
      <c r="D20" s="80">
        <v>5062.8900000000003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16</v>
      </c>
      <c r="B25" s="81" t="s">
        <v>117</v>
      </c>
      <c r="C25" s="80" t="s">
        <v>13</v>
      </c>
      <c r="D25" s="79">
        <f>D17-D13</f>
        <v>17059.400000000001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v>18292.54</v>
      </c>
      <c r="E28" s="6"/>
      <c r="F28" s="6"/>
      <c r="G28" s="6"/>
    </row>
    <row r="29" spans="1:7" ht="38.25" customHeight="1" x14ac:dyDescent="0.25">
      <c r="A29" s="82" t="s">
        <v>307</v>
      </c>
      <c r="B29" s="82"/>
      <c r="C29" s="82"/>
      <c r="D29" s="82"/>
      <c r="E29" s="6"/>
      <c r="F29" s="6"/>
      <c r="G29" s="6"/>
    </row>
    <row r="30" spans="1:7" ht="94.5" x14ac:dyDescent="0.25">
      <c r="A30" s="83">
        <v>20</v>
      </c>
      <c r="B30" s="83" t="s">
        <v>308</v>
      </c>
      <c r="C30" s="83" t="s">
        <v>309</v>
      </c>
      <c r="D30" s="83" t="s">
        <v>310</v>
      </c>
      <c r="E30" s="6"/>
      <c r="F30" s="6"/>
      <c r="G30" s="6"/>
    </row>
    <row r="31" spans="1:7" x14ac:dyDescent="0.25">
      <c r="A31" s="83"/>
      <c r="B31" s="84" t="s">
        <v>311</v>
      </c>
      <c r="C31" s="83"/>
      <c r="D31" s="83"/>
      <c r="E31" s="6"/>
      <c r="F31" s="6"/>
      <c r="G31" s="6"/>
    </row>
    <row r="32" spans="1:7" ht="31.5" x14ac:dyDescent="0.25">
      <c r="A32" s="83"/>
      <c r="B32" s="85" t="s">
        <v>312</v>
      </c>
      <c r="C32" s="83"/>
      <c r="D32" s="86">
        <v>0</v>
      </c>
      <c r="E32" s="6"/>
      <c r="F32" s="6"/>
      <c r="G32" s="6"/>
    </row>
    <row r="33" spans="1:7" ht="47.25" x14ac:dyDescent="0.25">
      <c r="A33" s="86" t="s">
        <v>313</v>
      </c>
      <c r="B33" s="87" t="s">
        <v>314</v>
      </c>
      <c r="C33" s="83" t="s">
        <v>315</v>
      </c>
      <c r="D33" s="86">
        <f>2*2790.71</f>
        <v>5581.42</v>
      </c>
      <c r="E33" s="88"/>
      <c r="F33" s="6"/>
      <c r="G33" s="6"/>
    </row>
    <row r="34" spans="1:7" ht="31.5" x14ac:dyDescent="0.25">
      <c r="A34" s="86" t="s">
        <v>316</v>
      </c>
      <c r="B34" s="87" t="s">
        <v>317</v>
      </c>
      <c r="C34" s="83" t="s">
        <v>318</v>
      </c>
      <c r="D34" s="86">
        <f>2*1155</f>
        <v>2310</v>
      </c>
      <c r="E34" s="88"/>
      <c r="F34" s="6"/>
      <c r="G34" s="6"/>
    </row>
    <row r="35" spans="1:7" x14ac:dyDescent="0.25">
      <c r="A35" s="86" t="s">
        <v>319</v>
      </c>
      <c r="B35" s="87" t="s">
        <v>320</v>
      </c>
      <c r="C35" s="83"/>
      <c r="D35" s="86">
        <f>5453.6/2/15*2</f>
        <v>363.57333333333338</v>
      </c>
      <c r="E35" s="88"/>
      <c r="F35" s="6"/>
      <c r="G35" s="6"/>
    </row>
    <row r="36" spans="1:7" x14ac:dyDescent="0.25">
      <c r="A36" s="86" t="s">
        <v>321</v>
      </c>
      <c r="B36" s="89" t="s">
        <v>322</v>
      </c>
      <c r="C36" s="90" t="s">
        <v>268</v>
      </c>
      <c r="D36" s="86">
        <f>1160.6*0.67*2</f>
        <v>1555.204</v>
      </c>
      <c r="E36" s="88"/>
      <c r="F36" s="6"/>
      <c r="G36" s="6"/>
    </row>
    <row r="37" spans="1:7" ht="63" x14ac:dyDescent="0.25">
      <c r="A37" s="86" t="s">
        <v>323</v>
      </c>
      <c r="B37" s="89" t="s">
        <v>324</v>
      </c>
      <c r="C37" s="83" t="s">
        <v>325</v>
      </c>
      <c r="D37" s="86">
        <f>17568.21/12*2</f>
        <v>2928.0349999999999</v>
      </c>
      <c r="E37" s="88"/>
      <c r="F37" s="6"/>
      <c r="G37" s="6"/>
    </row>
    <row r="38" spans="1:7" ht="47.25" x14ac:dyDescent="0.25">
      <c r="A38" s="86" t="s">
        <v>326</v>
      </c>
      <c r="B38" s="89" t="s">
        <v>327</v>
      </c>
      <c r="C38" s="90" t="s">
        <v>249</v>
      </c>
      <c r="D38" s="86">
        <f>1166.6*0.34*2</f>
        <v>793.28800000000001</v>
      </c>
      <c r="E38" s="86"/>
      <c r="F38" s="6"/>
      <c r="G38" s="6"/>
    </row>
    <row r="39" spans="1:7" ht="94.5" x14ac:dyDescent="0.25">
      <c r="A39" s="86" t="s">
        <v>328</v>
      </c>
      <c r="B39" s="89" t="s">
        <v>329</v>
      </c>
      <c r="C39" s="90" t="s">
        <v>249</v>
      </c>
      <c r="D39" s="91">
        <f>29758.36/12*2</f>
        <v>4959.7266666666665</v>
      </c>
      <c r="E39" s="88"/>
      <c r="F39" s="6"/>
      <c r="G39" s="6"/>
    </row>
    <row r="40" spans="1:7" ht="63" x14ac:dyDescent="0.25">
      <c r="A40" s="86" t="s">
        <v>330</v>
      </c>
      <c r="B40" s="87" t="s">
        <v>331</v>
      </c>
      <c r="C40" s="83" t="s">
        <v>332</v>
      </c>
      <c r="D40" s="86">
        <v>0</v>
      </c>
      <c r="E40" s="92"/>
      <c r="F40" s="6"/>
      <c r="G40" s="6"/>
    </row>
    <row r="41" spans="1:7" ht="31.5" x14ac:dyDescent="0.25">
      <c r="A41" s="86" t="s">
        <v>333</v>
      </c>
      <c r="B41" s="89" t="s">
        <v>334</v>
      </c>
      <c r="C41" s="83" t="s">
        <v>335</v>
      </c>
      <c r="D41" s="86">
        <f>2796/15*2</f>
        <v>372.8</v>
      </c>
      <c r="E41" s="88"/>
      <c r="F41" s="6"/>
      <c r="G41" s="6"/>
    </row>
    <row r="42" spans="1:7" ht="47.25" x14ac:dyDescent="0.25">
      <c r="A42" s="86" t="s">
        <v>336</v>
      </c>
      <c r="B42" s="93" t="s">
        <v>337</v>
      </c>
      <c r="C42" s="90" t="s">
        <v>338</v>
      </c>
      <c r="D42" s="91">
        <v>0</v>
      </c>
      <c r="E42" s="88"/>
      <c r="F42" s="6"/>
      <c r="G42" s="6"/>
    </row>
    <row r="43" spans="1:7" ht="47.25" x14ac:dyDescent="0.25">
      <c r="A43" s="86" t="s">
        <v>339</v>
      </c>
      <c r="B43" s="94" t="s">
        <v>340</v>
      </c>
      <c r="C43" s="83"/>
      <c r="D43" s="86">
        <f>3245/12*2</f>
        <v>540.83333333333337</v>
      </c>
      <c r="E43" s="92"/>
      <c r="F43" s="6"/>
      <c r="G43" s="6"/>
    </row>
    <row r="44" spans="1:7" ht="47.25" x14ac:dyDescent="0.25">
      <c r="A44" s="86" t="s">
        <v>341</v>
      </c>
      <c r="B44" s="93" t="s">
        <v>342</v>
      </c>
      <c r="C44" s="90" t="s">
        <v>378</v>
      </c>
      <c r="D44" s="91">
        <v>0</v>
      </c>
      <c r="E44" s="88"/>
      <c r="F44" s="6"/>
      <c r="G44" s="6"/>
    </row>
    <row r="45" spans="1:7" ht="47.25" x14ac:dyDescent="0.25">
      <c r="A45" s="86" t="s">
        <v>343</v>
      </c>
      <c r="B45" s="94" t="s">
        <v>344</v>
      </c>
      <c r="C45" s="90"/>
      <c r="D45" s="91">
        <v>0</v>
      </c>
      <c r="E45" s="88"/>
      <c r="F45" s="6"/>
      <c r="G45" s="6"/>
    </row>
    <row r="46" spans="1:7" ht="47.25" x14ac:dyDescent="0.25">
      <c r="A46" s="86" t="s">
        <v>345</v>
      </c>
      <c r="B46" s="87" t="s">
        <v>346</v>
      </c>
      <c r="C46" s="90" t="s">
        <v>347</v>
      </c>
      <c r="D46" s="91">
        <v>0</v>
      </c>
      <c r="E46" s="88"/>
      <c r="F46" s="6"/>
      <c r="G46" s="6"/>
    </row>
    <row r="47" spans="1:7" ht="47.25" x14ac:dyDescent="0.25">
      <c r="A47" s="86" t="s">
        <v>348</v>
      </c>
      <c r="B47" s="87" t="s">
        <v>349</v>
      </c>
      <c r="C47" s="90"/>
      <c r="D47" s="86">
        <v>0</v>
      </c>
      <c r="E47" s="92"/>
      <c r="F47" s="6"/>
      <c r="G47" s="6"/>
    </row>
    <row r="48" spans="1:7" ht="47.25" x14ac:dyDescent="0.25">
      <c r="A48" s="86" t="s">
        <v>350</v>
      </c>
      <c r="B48" s="87" t="s">
        <v>351</v>
      </c>
      <c r="C48" s="83" t="s">
        <v>352</v>
      </c>
      <c r="D48" s="86">
        <f>350*2</f>
        <v>700</v>
      </c>
      <c r="E48" s="88"/>
      <c r="F48" s="6"/>
      <c r="G48" s="6"/>
    </row>
    <row r="49" spans="1:7" ht="47.25" x14ac:dyDescent="0.25">
      <c r="A49" s="86" t="s">
        <v>353</v>
      </c>
      <c r="B49" s="89" t="s">
        <v>379</v>
      </c>
      <c r="C49" s="83"/>
      <c r="D49" s="86">
        <v>187</v>
      </c>
      <c r="E49" s="88"/>
      <c r="F49" s="6"/>
      <c r="G49" s="6"/>
    </row>
    <row r="50" spans="1:7" ht="47.25" x14ac:dyDescent="0.25">
      <c r="A50" s="86" t="s">
        <v>354</v>
      </c>
      <c r="B50" s="89" t="s">
        <v>384</v>
      </c>
      <c r="C50" s="83"/>
      <c r="D50" s="86">
        <v>637</v>
      </c>
      <c r="E50" s="88"/>
      <c r="F50" s="6"/>
      <c r="G50" s="6"/>
    </row>
    <row r="51" spans="1:7" ht="47.25" x14ac:dyDescent="0.25">
      <c r="A51" s="86" t="s">
        <v>356</v>
      </c>
      <c r="B51" s="87" t="s">
        <v>380</v>
      </c>
      <c r="C51" s="83"/>
      <c r="D51" s="86">
        <v>210</v>
      </c>
      <c r="E51" s="88"/>
      <c r="F51" s="6"/>
      <c r="G51" s="6"/>
    </row>
    <row r="52" spans="1:7" ht="47.25" x14ac:dyDescent="0.25">
      <c r="A52" s="86" t="s">
        <v>358</v>
      </c>
      <c r="B52" s="95" t="s">
        <v>355</v>
      </c>
      <c r="C52" s="96">
        <v>0.1</v>
      </c>
      <c r="D52" s="91">
        <f>0.1*SUM(D33:D51)</f>
        <v>2113.8880333333332</v>
      </c>
      <c r="E52" s="6"/>
      <c r="F52" s="6"/>
      <c r="G52" s="6"/>
    </row>
    <row r="53" spans="1:7" ht="47.25" x14ac:dyDescent="0.25">
      <c r="A53" s="86" t="s">
        <v>389</v>
      </c>
      <c r="B53" s="97" t="s">
        <v>357</v>
      </c>
      <c r="C53" s="98"/>
      <c r="D53" s="99">
        <f>SUM(D32:D52)</f>
        <v>23252.768366666663</v>
      </c>
      <c r="E53" s="6"/>
      <c r="F53" s="6"/>
      <c r="G53" s="6"/>
    </row>
    <row r="54" spans="1:7" ht="47.25" x14ac:dyDescent="0.25">
      <c r="A54" s="86" t="s">
        <v>390</v>
      </c>
      <c r="B54" s="97" t="s">
        <v>359</v>
      </c>
      <c r="C54" s="100"/>
      <c r="D54" s="101">
        <f>D19-D53+D32</f>
        <v>-11256.258366666663</v>
      </c>
      <c r="E54" s="6"/>
      <c r="F54" s="6"/>
      <c r="G54" s="6"/>
    </row>
    <row r="55" spans="1:7" ht="47.25" x14ac:dyDescent="0.25">
      <c r="A55" s="86" t="s">
        <v>360</v>
      </c>
      <c r="B55" s="102" t="s">
        <v>361</v>
      </c>
      <c r="C55" s="83"/>
      <c r="D55" s="86"/>
      <c r="E55" s="6"/>
      <c r="F55" s="6"/>
      <c r="G55" s="6"/>
    </row>
    <row r="56" spans="1:7" ht="47.25" x14ac:dyDescent="0.25">
      <c r="A56" s="86" t="s">
        <v>362</v>
      </c>
      <c r="B56" s="84" t="s">
        <v>363</v>
      </c>
      <c r="C56" s="83"/>
      <c r="D56" s="86">
        <v>0</v>
      </c>
      <c r="E56" s="6"/>
      <c r="F56" s="6"/>
      <c r="G56" s="6"/>
    </row>
    <row r="57" spans="1:7" ht="47.25" x14ac:dyDescent="0.25">
      <c r="A57" s="86" t="s">
        <v>364</v>
      </c>
      <c r="B57" s="89" t="s">
        <v>381</v>
      </c>
      <c r="C57" s="90"/>
      <c r="D57" s="91">
        <v>750</v>
      </c>
      <c r="E57" s="6"/>
      <c r="F57" s="6"/>
      <c r="G57" s="6"/>
    </row>
    <row r="58" spans="1:7" ht="47.25" x14ac:dyDescent="0.25">
      <c r="A58" s="86" t="s">
        <v>391</v>
      </c>
      <c r="B58" s="87" t="s">
        <v>382</v>
      </c>
      <c r="C58" s="90"/>
      <c r="D58" s="103">
        <v>37234.07</v>
      </c>
      <c r="E58" s="6"/>
      <c r="F58" s="6"/>
      <c r="G58" s="6"/>
    </row>
    <row r="59" spans="1:7" ht="47.25" x14ac:dyDescent="0.25">
      <c r="A59" s="86" t="s">
        <v>365</v>
      </c>
      <c r="B59" s="89" t="s">
        <v>383</v>
      </c>
      <c r="C59" s="90"/>
      <c r="D59" s="91">
        <v>6250</v>
      </c>
      <c r="E59" s="6"/>
      <c r="F59" s="6"/>
      <c r="G59" s="6"/>
    </row>
    <row r="60" spans="1:7" ht="47.25" x14ac:dyDescent="0.25">
      <c r="A60" s="86" t="s">
        <v>366</v>
      </c>
      <c r="B60" s="87" t="s">
        <v>386</v>
      </c>
      <c r="C60" s="90"/>
      <c r="D60" s="91">
        <v>987</v>
      </c>
      <c r="E60" s="6"/>
      <c r="F60" s="6"/>
      <c r="G60" s="6"/>
    </row>
    <row r="61" spans="1:7" ht="47.25" x14ac:dyDescent="0.25">
      <c r="A61" s="86" t="s">
        <v>367</v>
      </c>
      <c r="B61" s="87" t="s">
        <v>385</v>
      </c>
      <c r="C61" s="90"/>
      <c r="D61" s="91">
        <v>3175</v>
      </c>
      <c r="E61" s="6"/>
      <c r="F61" s="6"/>
      <c r="G61" s="6"/>
    </row>
    <row r="62" spans="1:7" ht="47.25" x14ac:dyDescent="0.25">
      <c r="A62" s="86" t="s">
        <v>368</v>
      </c>
      <c r="B62" s="87" t="s">
        <v>387</v>
      </c>
      <c r="C62" s="83"/>
      <c r="D62" s="86">
        <v>1342</v>
      </c>
      <c r="E62" s="6"/>
      <c r="F62" s="6"/>
      <c r="G62" s="6"/>
    </row>
    <row r="63" spans="1:7" ht="47.25" x14ac:dyDescent="0.25">
      <c r="A63" s="86" t="s">
        <v>369</v>
      </c>
      <c r="B63" s="87" t="s">
        <v>388</v>
      </c>
      <c r="C63" s="90"/>
      <c r="D63" s="91">
        <v>564</v>
      </c>
      <c r="E63" s="6"/>
      <c r="F63" s="6"/>
      <c r="G63" s="6"/>
    </row>
    <row r="64" spans="1:7" ht="47.25" x14ac:dyDescent="0.25">
      <c r="A64" s="86" t="s">
        <v>370</v>
      </c>
      <c r="B64" s="95" t="s">
        <v>355</v>
      </c>
      <c r="C64" s="96">
        <v>0.1</v>
      </c>
      <c r="D64" s="91">
        <f>0.1*SUM(D57:D63)</f>
        <v>5030.2070000000003</v>
      </c>
      <c r="E64" s="6"/>
      <c r="F64" s="6"/>
      <c r="G64" s="6"/>
    </row>
    <row r="65" spans="1:7" ht="47.25" x14ac:dyDescent="0.25">
      <c r="A65" s="86" t="s">
        <v>371</v>
      </c>
      <c r="B65" s="97" t="s">
        <v>373</v>
      </c>
      <c r="C65" s="100"/>
      <c r="D65" s="101">
        <f>SUM(D57:D64)</f>
        <v>55332.277000000002</v>
      </c>
      <c r="E65" s="6"/>
      <c r="F65" s="6"/>
      <c r="G65" s="6"/>
    </row>
    <row r="66" spans="1:7" ht="47.25" x14ac:dyDescent="0.25">
      <c r="A66" s="86" t="s">
        <v>372</v>
      </c>
      <c r="B66" s="97" t="s">
        <v>374</v>
      </c>
      <c r="C66" s="100"/>
      <c r="D66" s="101">
        <f>D20-D65+D56</f>
        <v>-50269.387000000002</v>
      </c>
      <c r="E66" s="6"/>
      <c r="F66" s="6"/>
      <c r="G66" s="6"/>
    </row>
    <row r="67" spans="1:7" ht="33.75" customHeight="1" x14ac:dyDescent="0.25">
      <c r="A67" s="104" t="s">
        <v>190</v>
      </c>
      <c r="B67" s="104"/>
      <c r="C67" s="104"/>
      <c r="D67" s="104"/>
    </row>
    <row r="68" spans="1:7" x14ac:dyDescent="0.25">
      <c r="A68" s="23">
        <v>21</v>
      </c>
      <c r="B68" s="105" t="s">
        <v>191</v>
      </c>
      <c r="C68" s="23" t="s">
        <v>6</v>
      </c>
      <c r="D68" s="83">
        <v>0</v>
      </c>
    </row>
    <row r="69" spans="1:7" x14ac:dyDescent="0.25">
      <c r="A69" s="23">
        <v>22</v>
      </c>
      <c r="B69" s="105" t="s">
        <v>192</v>
      </c>
      <c r="C69" s="23" t="s">
        <v>6</v>
      </c>
      <c r="D69" s="83">
        <v>0</v>
      </c>
    </row>
    <row r="70" spans="1:7" ht="31.5" x14ac:dyDescent="0.25">
      <c r="A70" s="23">
        <v>23</v>
      </c>
      <c r="B70" s="105" t="s">
        <v>193</v>
      </c>
      <c r="C70" s="23" t="s">
        <v>6</v>
      </c>
      <c r="D70" s="83">
        <v>0</v>
      </c>
    </row>
    <row r="71" spans="1:7" x14ac:dyDescent="0.25">
      <c r="A71" s="23">
        <v>24</v>
      </c>
      <c r="B71" s="105" t="s">
        <v>194</v>
      </c>
      <c r="C71" s="23" t="s">
        <v>13</v>
      </c>
      <c r="D71" s="83">
        <v>0</v>
      </c>
    </row>
    <row r="72" spans="1:7" ht="33.75" customHeight="1" x14ac:dyDescent="0.25">
      <c r="A72" s="106" t="s">
        <v>119</v>
      </c>
      <c r="B72" s="106"/>
      <c r="C72" s="106"/>
      <c r="D72" s="106"/>
    </row>
    <row r="73" spans="1:7" ht="31.5" x14ac:dyDescent="0.25">
      <c r="A73" s="23">
        <v>25</v>
      </c>
      <c r="B73" s="107" t="s">
        <v>120</v>
      </c>
      <c r="C73" s="23" t="s">
        <v>13</v>
      </c>
      <c r="D73" s="86"/>
    </row>
    <row r="74" spans="1:7" x14ac:dyDescent="0.25">
      <c r="A74" s="23">
        <v>26</v>
      </c>
      <c r="B74" s="105" t="s">
        <v>125</v>
      </c>
      <c r="C74" s="23" t="s">
        <v>13</v>
      </c>
      <c r="D74" s="86">
        <v>0</v>
      </c>
    </row>
    <row r="75" spans="1:7" x14ac:dyDescent="0.25">
      <c r="A75" s="23">
        <v>27</v>
      </c>
      <c r="B75" s="105" t="s">
        <v>126</v>
      </c>
      <c r="C75" s="23" t="s">
        <v>13</v>
      </c>
      <c r="D75" s="86">
        <v>0</v>
      </c>
    </row>
    <row r="76" spans="1:7" ht="31.5" x14ac:dyDescent="0.25">
      <c r="A76" s="23">
        <v>28</v>
      </c>
      <c r="B76" s="107" t="s">
        <v>121</v>
      </c>
      <c r="C76" s="23" t="s">
        <v>13</v>
      </c>
      <c r="D76" s="86"/>
    </row>
    <row r="77" spans="1:7" x14ac:dyDescent="0.25">
      <c r="A77" s="23">
        <v>29</v>
      </c>
      <c r="B77" s="105" t="s">
        <v>125</v>
      </c>
      <c r="C77" s="23" t="s">
        <v>13</v>
      </c>
      <c r="D77" s="86">
        <v>0</v>
      </c>
    </row>
    <row r="78" spans="1:7" x14ac:dyDescent="0.25">
      <c r="A78" s="23">
        <v>30</v>
      </c>
      <c r="B78" s="105" t="s">
        <v>126</v>
      </c>
      <c r="C78" s="23" t="s">
        <v>13</v>
      </c>
      <c r="D78" s="86">
        <v>469939.14</v>
      </c>
    </row>
    <row r="79" spans="1:7" ht="42.75" customHeight="1" x14ac:dyDescent="0.25">
      <c r="A79" s="106" t="s">
        <v>195</v>
      </c>
      <c r="B79" s="106"/>
      <c r="C79" s="106"/>
      <c r="D79" s="106"/>
    </row>
    <row r="80" spans="1:7" ht="63" x14ac:dyDescent="0.25">
      <c r="A80" s="108">
        <v>31</v>
      </c>
      <c r="B80" s="107" t="s">
        <v>91</v>
      </c>
      <c r="C80" s="23" t="s">
        <v>5</v>
      </c>
      <c r="D80" s="83" t="s">
        <v>261</v>
      </c>
      <c r="E80" s="8" t="s">
        <v>251</v>
      </c>
      <c r="F80" s="8" t="s">
        <v>256</v>
      </c>
      <c r="G80" s="8" t="s">
        <v>259</v>
      </c>
    </row>
    <row r="81" spans="1:7" x14ac:dyDescent="0.25">
      <c r="A81" s="109"/>
      <c r="B81" s="107" t="s">
        <v>59</v>
      </c>
      <c r="C81" s="23" t="s">
        <v>5</v>
      </c>
      <c r="D81" s="83" t="s">
        <v>246</v>
      </c>
      <c r="E81" s="8" t="s">
        <v>246</v>
      </c>
      <c r="F81" s="8" t="s">
        <v>246</v>
      </c>
      <c r="G81" s="8" t="s">
        <v>260</v>
      </c>
    </row>
    <row r="82" spans="1:7" x14ac:dyDescent="0.25">
      <c r="A82" s="109"/>
      <c r="B82" s="107" t="s">
        <v>122</v>
      </c>
      <c r="C82" s="23" t="s">
        <v>98</v>
      </c>
      <c r="D82" s="83">
        <f>E82+F82</f>
        <v>607.78700000000003</v>
      </c>
      <c r="E82" s="8">
        <v>381.697</v>
      </c>
      <c r="F82" s="8">
        <v>226.09</v>
      </c>
      <c r="G82" s="8">
        <v>61.5</v>
      </c>
    </row>
    <row r="83" spans="1:7" x14ac:dyDescent="0.25">
      <c r="A83" s="109"/>
      <c r="B83" s="107" t="s">
        <v>196</v>
      </c>
      <c r="C83" s="23" t="s">
        <v>13</v>
      </c>
      <c r="D83" s="110">
        <f>4538.49+2978.85</f>
        <v>7517.34</v>
      </c>
      <c r="E83" s="57">
        <v>4237.45</v>
      </c>
      <c r="F83" s="57">
        <f>3483.36+13357.45</f>
        <v>16840.810000000001</v>
      </c>
      <c r="G83" s="57">
        <v>66323.86</v>
      </c>
    </row>
    <row r="84" spans="1:7" x14ac:dyDescent="0.25">
      <c r="A84" s="109"/>
      <c r="B84" s="105" t="s">
        <v>197</v>
      </c>
      <c r="C84" s="23" t="s">
        <v>13</v>
      </c>
      <c r="D84" s="111">
        <f>2012.1+1369.5</f>
        <v>3381.6</v>
      </c>
      <c r="E84" s="58">
        <v>1962.6</v>
      </c>
      <c r="F84" s="58">
        <f>1693.66+6534.01</f>
        <v>8227.67</v>
      </c>
      <c r="G84" s="58">
        <v>30738.9</v>
      </c>
    </row>
    <row r="85" spans="1:7" x14ac:dyDescent="0.25">
      <c r="A85" s="109"/>
      <c r="B85" s="105" t="s">
        <v>198</v>
      </c>
      <c r="C85" s="23" t="s">
        <v>13</v>
      </c>
      <c r="D85" s="111">
        <f>D83-D84</f>
        <v>4135.74</v>
      </c>
      <c r="E85" s="58">
        <f>E83-E84</f>
        <v>2274.85</v>
      </c>
      <c r="F85" s="58">
        <f t="shared" ref="F85" si="0">F83-F84</f>
        <v>8613.1400000000012</v>
      </c>
      <c r="G85" s="58">
        <f>G83-G84</f>
        <v>35584.959999999999</v>
      </c>
    </row>
    <row r="86" spans="1:7" ht="31.5" x14ac:dyDescent="0.25">
      <c r="A86" s="109"/>
      <c r="B86" s="105" t="s">
        <v>201</v>
      </c>
      <c r="C86" s="23" t="s">
        <v>13</v>
      </c>
      <c r="D86" s="110">
        <f>34885.87+19105.46</f>
        <v>53991.33</v>
      </c>
      <c r="E86" s="57">
        <v>4237.45</v>
      </c>
      <c r="F86" s="57">
        <f>3483.36+13357.45</f>
        <v>16840.810000000001</v>
      </c>
      <c r="G86" s="57">
        <v>66323.86</v>
      </c>
    </row>
    <row r="87" spans="1:7" ht="31.5" x14ac:dyDescent="0.25">
      <c r="A87" s="109"/>
      <c r="B87" s="105" t="s">
        <v>200</v>
      </c>
      <c r="C87" s="23" t="s">
        <v>13</v>
      </c>
      <c r="D87" s="111">
        <f>31420.7+16887.6</f>
        <v>48308.3</v>
      </c>
      <c r="E87" s="58">
        <v>1962.6</v>
      </c>
      <c r="F87" s="58">
        <f>1693.66+6534.01</f>
        <v>8227.67</v>
      </c>
      <c r="G87" s="58">
        <v>30738.9</v>
      </c>
    </row>
    <row r="88" spans="1:7" ht="31.5" x14ac:dyDescent="0.25">
      <c r="A88" s="109"/>
      <c r="B88" s="105" t="s">
        <v>199</v>
      </c>
      <c r="C88" s="23" t="s">
        <v>13</v>
      </c>
      <c r="D88" s="111">
        <f>D86-D87</f>
        <v>5683.0299999999988</v>
      </c>
      <c r="E88" s="58">
        <f>E86-E87</f>
        <v>2274.85</v>
      </c>
      <c r="F88" s="58">
        <f t="shared" ref="F88" si="1">F86-F87</f>
        <v>8613.1400000000012</v>
      </c>
      <c r="G88" s="58">
        <f>G86-G87</f>
        <v>35584.959999999999</v>
      </c>
    </row>
    <row r="89" spans="1:7" ht="47.25" x14ac:dyDescent="0.25">
      <c r="A89" s="112"/>
      <c r="B89" s="107" t="s">
        <v>202</v>
      </c>
      <c r="C89" s="23" t="s">
        <v>13</v>
      </c>
      <c r="D89" s="110">
        <v>0</v>
      </c>
      <c r="E89" s="8">
        <v>0</v>
      </c>
      <c r="F89" s="8">
        <v>0</v>
      </c>
      <c r="G89" s="8">
        <v>0</v>
      </c>
    </row>
    <row r="90" spans="1:7" x14ac:dyDescent="0.25">
      <c r="A90" s="113" t="s">
        <v>203</v>
      </c>
      <c r="B90" s="114"/>
      <c r="C90" s="114"/>
      <c r="D90" s="115"/>
    </row>
    <row r="91" spans="1:7" x14ac:dyDescent="0.25">
      <c r="A91" s="23">
        <v>32</v>
      </c>
      <c r="B91" s="105" t="s">
        <v>191</v>
      </c>
      <c r="C91" s="23" t="s">
        <v>6</v>
      </c>
      <c r="D91" s="111">
        <v>0</v>
      </c>
    </row>
    <row r="92" spans="1:7" x14ac:dyDescent="0.25">
      <c r="A92" s="23">
        <v>33</v>
      </c>
      <c r="B92" s="105" t="s">
        <v>192</v>
      </c>
      <c r="C92" s="23" t="s">
        <v>6</v>
      </c>
      <c r="D92" s="83">
        <v>0</v>
      </c>
    </row>
    <row r="93" spans="1:7" ht="31.5" x14ac:dyDescent="0.25">
      <c r="A93" s="23">
        <v>34</v>
      </c>
      <c r="B93" s="105" t="s">
        <v>193</v>
      </c>
      <c r="C93" s="23" t="s">
        <v>6</v>
      </c>
      <c r="D93" s="22">
        <v>0</v>
      </c>
    </row>
    <row r="94" spans="1:7" x14ac:dyDescent="0.25">
      <c r="A94" s="23">
        <v>35</v>
      </c>
      <c r="B94" s="105" t="s">
        <v>194</v>
      </c>
      <c r="C94" s="23" t="s">
        <v>13</v>
      </c>
      <c r="D94" s="83">
        <v>0</v>
      </c>
    </row>
    <row r="95" spans="1:7" x14ac:dyDescent="0.25">
      <c r="A95" s="113" t="s">
        <v>204</v>
      </c>
      <c r="B95" s="114"/>
      <c r="C95" s="114"/>
      <c r="D95" s="115"/>
    </row>
    <row r="96" spans="1:7" ht="31.5" x14ac:dyDescent="0.25">
      <c r="A96" s="23">
        <v>36</v>
      </c>
      <c r="B96" s="105" t="s">
        <v>205</v>
      </c>
      <c r="C96" s="23" t="s">
        <v>6</v>
      </c>
      <c r="D96" s="83">
        <v>0</v>
      </c>
    </row>
    <row r="97" spans="1:4" x14ac:dyDescent="0.25">
      <c r="A97" s="23">
        <v>37</v>
      </c>
      <c r="B97" s="105" t="s">
        <v>206</v>
      </c>
      <c r="C97" s="23" t="s">
        <v>6</v>
      </c>
      <c r="D97" s="83">
        <v>0</v>
      </c>
    </row>
    <row r="98" spans="1:4" ht="31.5" x14ac:dyDescent="0.25">
      <c r="A98" s="23">
        <v>38</v>
      </c>
      <c r="B98" s="105" t="s">
        <v>207</v>
      </c>
      <c r="C98" s="23" t="s">
        <v>13</v>
      </c>
      <c r="D98" s="22">
        <v>0</v>
      </c>
    </row>
    <row r="99" spans="1:4" x14ac:dyDescent="0.25">
      <c r="B99" s="1"/>
    </row>
    <row r="100" spans="1:4" x14ac:dyDescent="0.25">
      <c r="B100" s="1" t="s">
        <v>375</v>
      </c>
      <c r="D100" s="1" t="s">
        <v>376</v>
      </c>
    </row>
  </sheetData>
  <mergeCells count="10">
    <mergeCell ref="D1:G3"/>
    <mergeCell ref="A4:E4"/>
    <mergeCell ref="A10:D10"/>
    <mergeCell ref="A29:D29"/>
    <mergeCell ref="A67:D67"/>
    <mergeCell ref="A72:D72"/>
    <mergeCell ref="A79:D79"/>
    <mergeCell ref="A80:A89"/>
    <mergeCell ref="A90:D90"/>
    <mergeCell ref="A95:D9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2016-04-22T02:34:50Z</dcterms:modified>
</cp:coreProperties>
</file>