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'2.8'!$7:$7</definedName>
  </definedNames>
  <calcPr calcId="152511"/>
</workbook>
</file>

<file path=xl/calcChain.xml><?xml version="1.0" encoding="utf-8"?>
<calcChain xmlns="http://schemas.openxmlformats.org/spreadsheetml/2006/main">
  <c r="D19" i="12" l="1"/>
  <c r="G81" i="12" l="1"/>
  <c r="F77" i="12"/>
  <c r="F80" i="12"/>
  <c r="F79" i="12"/>
  <c r="F76" i="12"/>
  <c r="E81" i="12"/>
  <c r="D80" i="12"/>
  <c r="D79" i="12"/>
  <c r="D77" i="12"/>
  <c r="D76" i="12"/>
  <c r="D75" i="12"/>
  <c r="D58" i="12"/>
  <c r="D55" i="12"/>
  <c r="D59" i="12" s="1"/>
  <c r="D37" i="12"/>
  <c r="D40" i="12"/>
  <c r="D39" i="12"/>
  <c r="F81" i="12" l="1"/>
  <c r="D81" i="12"/>
  <c r="D57" i="12"/>
  <c r="D45" i="12"/>
  <c r="D43" i="12"/>
  <c r="D38" i="12"/>
  <c r="D36" i="12" l="1"/>
  <c r="D35" i="12" l="1"/>
  <c r="D34" i="12"/>
  <c r="D51" i="12" l="1"/>
  <c r="D52" i="12" s="1"/>
  <c r="D53" i="12" s="1"/>
  <c r="G78" i="12"/>
  <c r="E78" i="12"/>
  <c r="D78" i="12"/>
  <c r="F78" i="12" l="1"/>
  <c r="D30" i="5" l="1"/>
  <c r="D24" i="12" l="1"/>
  <c r="D18" i="12" l="1"/>
  <c r="D26" i="12" s="1"/>
  <c r="D29" i="12" s="1"/>
  <c r="D15" i="12"/>
  <c r="D28" i="5" l="1"/>
</calcChain>
</file>

<file path=xl/sharedStrings.xml><?xml version="1.0" encoding="utf-8"?>
<sst xmlns="http://schemas.openxmlformats.org/spreadsheetml/2006/main" count="967" uniqueCount="366">
  <si>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</si>
  <si>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</si>
  <si>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</si>
  <si>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</si>
  <si>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</si>
  <si>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</si>
  <si>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</si>
  <si>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</si>
  <si>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</si>
  <si>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</si>
  <si>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</si>
  <si>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</si>
  <si>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</si>
  <si>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</si>
  <si>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</si>
  <si>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</si>
  <si>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</si>
  <si>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</si>
  <si>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</si>
  <si>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</si>
  <si>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</si>
  <si>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</si>
  <si>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</si>
  <si>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</si>
  <si>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</si>
  <si>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</si>
  <si>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</si>
  <si>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</si>
  <si>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</si>
  <si>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</si>
  <si>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</si>
  <si>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</si>
  <si>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</si>
  <si>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</si>
  <si>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</si>
  <si>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</si>
  <si>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</si>
  <si>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</si>
  <si>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</si>
  <si>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</si>
  <si>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</si>
  <si>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</si>
  <si>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</si>
  <si>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</si>
  <si>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</si>
  <si>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</si>
  <si>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</si>
  <si>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</si>
  <si>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</si>
  <si>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</si>
  <si>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</si>
  <si>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</si>
  <si>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</si>
  <si>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</si>
  <si>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</si>
  <si>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</si>
  <si>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</si>
  <si>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</si>
  <si>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</si>
  <si>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</si>
  <si>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</si>
  <si>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</si>
  <si>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</si>
  <si>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</si>
  <si>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</si>
  <si>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</si>
  <si>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</si>
  <si>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</si>
  <si>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</si>
  <si>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</si>
  <si>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</si>
  <si>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</si>
  <si>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</si>
  <si>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</si>
  <si>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</si>
  <si>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</si>
  <si>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</si>
  <si>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</si>
  <si>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</si>
  <si>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</si>
  <si>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</si>
  <si>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</si>
  <si>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</si>
  <si>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</si>
  <si>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</si>
  <si>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</si>
  <si>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</si>
  <si>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</si>
  <si>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</si>
  <si>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</si>
  <si>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</si>
  <si>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</si>
  <si>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</si>
  <si>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</si>
  <si>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</si>
  <si>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</si>
  <si>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</si>
  <si>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</si>
  <si>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</si>
  <si>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</si>
  <si>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</si>
  <si>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</si>
  <si>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</si>
  <si>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</si>
  <si>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</si>
  <si>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</si>
  <si>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</si>
  <si>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</si>
  <si>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</si>
  <si>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</si>
  <si>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</si>
  <si>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</si>
  <si>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</si>
  <si>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</si>
  <si>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</si>
  <si>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</si>
  <si>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</si>
  <si>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</si>
  <si>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</si>
  <si>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</si>
  <si>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</si>
  <si>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</si>
  <si>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</si>
  <si>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</si>
  <si>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</si>
  <si>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</si>
  <si>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</si>
  <si>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</si>
  <si>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</si>
  <si>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</si>
  <si>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</si>
  <si>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</si>
  <si>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</si>
  <si>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</si>
  <si>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</si>
  <si>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</si>
  <si>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</si>
  <si>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</si>
  <si>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</si>
  <si>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</si>
  <si>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</si>
  <si>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</si>
  <si>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</si>
  <si>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</si>
  <si>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</si>
  <si>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</si>
  <si>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</si>
  <si>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</si>
  <si>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</si>
  <si>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</si>
  <si>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</si>
  <si>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</si>
  <si>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</si>
  <si>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</si>
  <si>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</si>
  <si>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</si>
  <si>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</si>
  <si>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</si>
  <si>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</si>
  <si>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</si>
  <si>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</si>
  <si>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</si>
  <si>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</si>
  <si>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</si>
  <si>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</si>
  <si>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</si>
  <si>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</si>
  <si>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</si>
  <si>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</si>
  <si>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</si>
  <si>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</si>
  <si>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</si>
  <si>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</si>
  <si>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</si>
  <si>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</si>
  <si>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</si>
  <si>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</si>
  <si>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</si>
  <si>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</si>
  <si>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</si>
  <si>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</si>
  <si>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</si>
  <si>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</si>
  <si>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</si>
  <si>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</si>
  <si>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</si>
  <si>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</si>
  <si>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</si>
  <si>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</si>
  <si>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</si>
  <si>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</si>
  <si>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</si>
  <si>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</si>
  <si>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</si>
  <si>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</si>
  <si>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</si>
  <si>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</si>
  <si>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</si>
  <si>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</si>
  <si>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</si>
  <si>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</si>
  <si>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</si>
  <si>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</si>
  <si>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</si>
  <si>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</si>
  <si>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</si>
  <si>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</si>
  <si>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</si>
  <si>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</si>
  <si>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</si>
  <si>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</si>
  <si>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</si>
  <si>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</si>
  <si>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</si>
  <si>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</si>
  <si>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</si>
  <si>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</si>
  <si>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</si>
  <si>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</si>
  <si>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</si>
  <si>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</si>
  <si>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</si>
  <si>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</si>
  <si>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</si>
  <si>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</si>
  <si>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</si>
  <si>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</si>
  <si>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</si>
  <si>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</si>
  <si>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</si>
  <si>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</si>
  <si>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</si>
  <si>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</si>
  <si>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</si>
  <si>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</si>
  <si>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</si>
  <si>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</si>
  <si>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</si>
  <si>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</si>
  <si>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</si>
  <si>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</si>
  <si>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</si>
  <si>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</si>
  <si>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</si>
  <si>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</si>
  <si>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</si>
  <si>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</si>
  <si>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</si>
  <si>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</si>
  <si>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</si>
  <si>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</si>
  <si>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</si>
  <si>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</si>
  <si>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</si>
  <si>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</si>
  <si>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</si>
  <si>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</si>
  <si>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</si>
  <si>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</si>
  <si>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</si>
  <si>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</si>
  <si>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</si>
  <si>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</si>
  <si>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</si>
  <si>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</si>
  <si>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</si>
  <si>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</si>
  <si>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</si>
  <si>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</si>
  <si>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</si>
  <si>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</si>
  <si>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</si>
  <si>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</si>
  <si>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</si>
  <si>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</si>
  <si>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</si>
  <si>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</si>
  <si>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</si>
  <si>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</si>
  <si>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Протокол общего собрания собственников от 28.11.2013</t>
  </si>
  <si>
    <t>г. Иркутск, м-н Университетский, 23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</si>
  <si>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</si>
  <si>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</si>
  <si>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</si>
  <si>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</si>
  <si>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</si>
  <si>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</si>
  <si>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</si>
  <si>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</si>
  <si>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</si>
  <si>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</si>
  <si>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</si>
  <si>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</si>
  <si>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</si>
  <si>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</si>
  <si>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</si>
  <si>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 xml:space="preserve"> 21.1</t>
  </si>
  <si>
    <t>Содержание придомовой территорории</t>
  </si>
  <si>
    <t xml:space="preserve"> 21.2</t>
  </si>
  <si>
    <t>Уборка лестничных клеток</t>
  </si>
  <si>
    <t xml:space="preserve"> 21.3</t>
  </si>
  <si>
    <t>Освещение мест общего пользования</t>
  </si>
  <si>
    <t>по показаниям прибора учета МОП</t>
  </si>
  <si>
    <t xml:space="preserve"> 21.4</t>
  </si>
  <si>
    <t>Аварийно-диспетчерская служба</t>
  </si>
  <si>
    <t xml:space="preserve"> 21.5</t>
  </si>
  <si>
    <t>Вывоз твердых бытовых отходов</t>
  </si>
  <si>
    <t>по факту с учетом крупногабаритного мусора</t>
  </si>
  <si>
    <t xml:space="preserve"> 21.6</t>
  </si>
  <si>
    <t>Обеспечение работоспособности внутридомовых систем электроснабжения и электрооборудования</t>
  </si>
  <si>
    <t xml:space="preserve"> 21.7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</si>
  <si>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</si>
  <si>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21.8</t>
  </si>
  <si>
    <t>Промывка системы отопления перед запуском (пробный пуск)</t>
  </si>
  <si>
    <t>перед  отопительным периодом</t>
  </si>
  <si>
    <t xml:space="preserve"> 21.9</t>
  </si>
  <si>
    <t>Дезинсекция подвальных помещений</t>
  </si>
  <si>
    <t>Ежеквартально</t>
  </si>
  <si>
    <t xml:space="preserve"> 21.10</t>
  </si>
  <si>
    <t>Содержание лифтового оборудования</t>
  </si>
  <si>
    <t xml:space="preserve"> 21.11</t>
  </si>
  <si>
    <t>Подготовка лифтов к ежегодному ТО</t>
  </si>
  <si>
    <t xml:space="preserve"> 21.12</t>
  </si>
  <si>
    <t xml:space="preserve"> 21.13</t>
  </si>
  <si>
    <t xml:space="preserve"> 21.14</t>
  </si>
  <si>
    <t>Скашивание травы</t>
  </si>
  <si>
    <t xml:space="preserve"> 21.15</t>
  </si>
  <si>
    <t xml:space="preserve">Прочие расходы (договора управления,канцтовары и т. д.), </t>
  </si>
  <si>
    <t xml:space="preserve"> 21.16</t>
  </si>
  <si>
    <t xml:space="preserve"> 21.19</t>
  </si>
  <si>
    <t xml:space="preserve"> 21.20</t>
  </si>
  <si>
    <t xml:space="preserve"> 21.21</t>
  </si>
  <si>
    <t xml:space="preserve"> 21.22</t>
  </si>
  <si>
    <t xml:space="preserve"> 21.23</t>
  </si>
  <si>
    <t>Текущий ремонт</t>
  </si>
  <si>
    <t xml:space="preserve"> 21.24</t>
  </si>
  <si>
    <t xml:space="preserve"> 21.25</t>
  </si>
  <si>
    <t xml:space="preserve"> 21.26</t>
  </si>
  <si>
    <t>Форма 2.8. Отчет об исполнении ООО "УК "Прибайкальская" договора управления смет доходов и расходов МКД м-на Университетский, 23</t>
  </si>
  <si>
    <t>2450 руб. в месяц</t>
  </si>
  <si>
    <t>1580 руб в месяц</t>
  </si>
  <si>
    <t>по договору 5850 руб. за один лифт</t>
  </si>
  <si>
    <t>июль, сентябрь</t>
  </si>
  <si>
    <t>Уборка снега с подъездных козырьков</t>
  </si>
  <si>
    <t>Посыпка пешеходных дорожек отсевом</t>
  </si>
  <si>
    <t>Дезинсекция подвальных помещений и мусоропровдов</t>
  </si>
  <si>
    <t>ежеквартально</t>
  </si>
  <si>
    <t>зимний период</t>
  </si>
  <si>
    <t>Вознаграждение управляющей компании</t>
  </si>
  <si>
    <t>Генеральная уборка подъезда</t>
  </si>
  <si>
    <t xml:space="preserve">Замена участка трубопровода отопления </t>
  </si>
  <si>
    <t xml:space="preserve">диам. 50мм, 0,5 м </t>
  </si>
  <si>
    <t>Сумма расходов по статье текущий ремонт</t>
  </si>
  <si>
    <t>Остаток средст по статье содержание за 2014 г.("-" перерасход)</t>
  </si>
  <si>
    <t>Остаток средст по статье текущий ремонт за 2014 г.("-" перерасход)</t>
  </si>
  <si>
    <t>Сумма расходов по статье содержание.</t>
  </si>
  <si>
    <t xml:space="preserve"> 21.17</t>
  </si>
  <si>
    <t xml:space="preserve"> 21.18</t>
  </si>
  <si>
    <t>Гл. инженер ООО "УК "Прибайкальская"</t>
  </si>
  <si>
    <t>Белкин И. О.</t>
  </si>
  <si>
    <t>Утверждаю                        генеральный директор            ООО "УК "Прибайкальская"                 Н. Н. Орленко</t>
  </si>
  <si>
    <t xml:space="preserve">Согласовано:  </t>
  </si>
  <si>
    <t>Совет МКД</t>
  </si>
  <si>
    <t>Всего денежных средств по статьям содержание и текущий ремонтс учетом остатков</t>
  </si>
  <si>
    <t>Остаток средств на конец периода  по статье содержание с учетом остатков 2014 г.</t>
  </si>
  <si>
    <t>Остаток средств на конец периода  по статье текущий ремонт с учетом остатков 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</si>
</sst>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u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4" fillId="0" borderId="0" xfId="0" applyFont="1" applyBorder="1" applyAlignment="1">
      <alignment horizontal="left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top" wrapText="1"/>
    </xf>
    <xf numFmtId="164" fontId="9" fillId="4" borderId="20" xfId="0" applyNumberFormat="1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\2014\2014%20&#1075;.%20&#1054;&#1090;&#1095;&#1077;&#1090;%20&#1087;&#1086;&#1089;&#1086;&#1076;&#1077;&#1088;&#1078;&#1072;&#1085;&#1080;&#1102;%20&#1080;%20&#1090;&#1077;&#1082;&#1091;&#1097;&#1077;&#1084;&#1091;%20&#1088;&#1077;&#1084;&#1086;&#1085;&#1090;&#1091;(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3">
          <cell r="I53">
            <v>-114071.79000000001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23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23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J11" sqref="J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1" t="s">
        <v>131</v>
      </c>
      <c r="B1" s="81"/>
      <c r="C1" s="81"/>
      <c r="D1" s="81"/>
    </row>
    <row r="2" spans="1:4" s="14" customFormat="1" x14ac:dyDescent="0.25"/>
    <row r="3" spans="1:4" s="14" customFormat="1" x14ac:dyDescent="0.25">
      <c r="A3" s="82" t="s">
        <v>14</v>
      </c>
      <c r="B3" s="82"/>
      <c r="C3" s="82"/>
      <c r="D3" s="8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80" t="s">
        <v>15</v>
      </c>
      <c r="B7" s="80"/>
      <c r="C7" s="80"/>
      <c r="D7" s="80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0" t="s">
        <v>39</v>
      </c>
      <c r="B10" s="80"/>
      <c r="C10" s="80"/>
      <c r="D10" s="80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0" t="s">
        <v>19</v>
      </c>
      <c r="B12" s="80"/>
      <c r="C12" s="80"/>
      <c r="D12" s="80"/>
    </row>
    <row r="13" spans="1:4" s="6" customFormat="1" ht="65.25" customHeight="1" x14ac:dyDescent="0.25">
      <c r="A13" s="4" t="s">
        <v>135</v>
      </c>
      <c r="B13" s="7" t="s">
        <v>40</v>
      </c>
      <c r="C13" s="5" t="s">
        <v>5</v>
      </c>
      <c r="D13" s="5" t="s">
        <v>280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36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">
        <v>1785.9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">
        <v>1095.7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f>D25-D26</f>
        <v>690.2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281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f>15*5*2</f>
        <v>150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0" t="s">
        <v>30</v>
      </c>
      <c r="B37" s="80"/>
      <c r="C37" s="80"/>
      <c r="D37" s="80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46"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3" t="s">
        <v>83</v>
      </c>
      <c r="B1" s="83"/>
      <c r="C1" s="83"/>
      <c r="D1" s="8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3">
        <v>42460</v>
      </c>
    </row>
    <row r="5" spans="1:4" s="6" customFormat="1" ht="20.100000000000001" customHeight="1" x14ac:dyDescent="0.25">
      <c r="A5" s="80" t="s">
        <v>41</v>
      </c>
      <c r="B5" s="80"/>
      <c r="C5" s="80"/>
      <c r="D5" s="80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80" t="s">
        <v>172</v>
      </c>
      <c r="B7" s="80"/>
      <c r="C7" s="80"/>
      <c r="D7" s="80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80" t="s">
        <v>84</v>
      </c>
      <c r="B10" s="80"/>
      <c r="C10" s="80"/>
      <c r="D10" s="80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84" t="s">
        <v>44</v>
      </c>
      <c r="B12" s="84"/>
      <c r="C12" s="84"/>
      <c r="D12" s="84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84" t="s">
        <v>47</v>
      </c>
      <c r="B15" s="84"/>
      <c r="C15" s="84"/>
      <c r="D15" s="84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80" t="s">
        <v>49</v>
      </c>
      <c r="B17" s="80"/>
      <c r="C17" s="80"/>
      <c r="D17" s="80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0" t="s">
        <v>85</v>
      </c>
      <c r="B20" s="80"/>
      <c r="C20" s="80"/>
      <c r="D20" s="80"/>
    </row>
    <row r="21" spans="1:4" s="6" customFormat="1" ht="20.100000000000001" customHeight="1" x14ac:dyDescent="0.25">
      <c r="A21" s="4" t="s">
        <v>145</v>
      </c>
      <c r="B21" s="7" t="s">
        <v>52</v>
      </c>
      <c r="C21" s="5" t="s">
        <v>5</v>
      </c>
      <c r="D21" s="5">
        <v>1</v>
      </c>
    </row>
    <row r="22" spans="1:4" s="6" customFormat="1" ht="20.100000000000001" customHeight="1" x14ac:dyDescent="0.25">
      <c r="A22" s="4" t="s">
        <v>146</v>
      </c>
      <c r="B22" s="3" t="s">
        <v>53</v>
      </c>
      <c r="C22" s="5" t="s">
        <v>5</v>
      </c>
      <c r="D22" s="8" t="s">
        <v>276</v>
      </c>
    </row>
    <row r="23" spans="1:4" s="6" customFormat="1" ht="20.100000000000001" customHeight="1" x14ac:dyDescent="0.25">
      <c r="A23" s="4" t="s">
        <v>147</v>
      </c>
      <c r="B23" s="7" t="s">
        <v>54</v>
      </c>
      <c r="C23" s="5" t="s">
        <v>5</v>
      </c>
      <c r="D23" s="5">
        <v>1990</v>
      </c>
    </row>
    <row r="24" spans="1:4" s="6" customFormat="1" ht="20.100000000000001" customHeight="1" x14ac:dyDescent="0.25">
      <c r="A24" s="84" t="s">
        <v>55</v>
      </c>
      <c r="B24" s="84"/>
      <c r="C24" s="84"/>
      <c r="D24" s="84"/>
    </row>
    <row r="25" spans="1:4" s="6" customFormat="1" ht="20.100000000000001" customHeight="1" x14ac:dyDescent="0.25">
      <c r="A25" s="4" t="s">
        <v>148</v>
      </c>
      <c r="B25" s="7" t="s">
        <v>56</v>
      </c>
      <c r="C25" s="5" t="s">
        <v>5</v>
      </c>
      <c r="D25" s="5" t="s">
        <v>215</v>
      </c>
    </row>
    <row r="26" spans="1:4" s="6" customFormat="1" ht="20.100000000000001" customHeight="1" x14ac:dyDescent="0.25">
      <c r="A26" s="4" t="s">
        <v>149</v>
      </c>
      <c r="B26" s="7" t="s">
        <v>57</v>
      </c>
      <c r="C26" s="5" t="s">
        <v>5</v>
      </c>
      <c r="D26" s="5" t="s">
        <v>210</v>
      </c>
    </row>
    <row r="27" spans="1:4" s="6" customFormat="1" ht="36.75" customHeight="1" x14ac:dyDescent="0.25">
      <c r="A27" s="4" t="s">
        <v>150</v>
      </c>
      <c r="B27" s="3" t="s">
        <v>58</v>
      </c>
      <c r="C27" s="5" t="s">
        <v>5</v>
      </c>
      <c r="D27" s="5" t="s">
        <v>210</v>
      </c>
    </row>
    <row r="28" spans="1:4" s="6" customFormat="1" ht="20.100000000000001" customHeight="1" x14ac:dyDescent="0.25">
      <c r="A28" s="4" t="s">
        <v>151</v>
      </c>
      <c r="B28" s="3" t="s">
        <v>59</v>
      </c>
      <c r="C28" s="5" t="s">
        <v>5</v>
      </c>
      <c r="D28" s="5" t="s">
        <v>210</v>
      </c>
    </row>
    <row r="29" spans="1:4" s="6" customFormat="1" ht="20.100000000000001" customHeight="1" x14ac:dyDescent="0.25">
      <c r="A29" s="4" t="s">
        <v>152</v>
      </c>
      <c r="B29" s="3" t="s">
        <v>60</v>
      </c>
      <c r="C29" s="5" t="s">
        <v>5</v>
      </c>
      <c r="D29" s="5" t="s">
        <v>210</v>
      </c>
    </row>
    <row r="30" spans="1:4" s="6" customFormat="1" ht="20.100000000000001" customHeight="1" x14ac:dyDescent="0.25">
      <c r="A30" s="4" t="s">
        <v>153</v>
      </c>
      <c r="B30" s="3" t="s">
        <v>61</v>
      </c>
      <c r="C30" s="5" t="s">
        <v>5</v>
      </c>
      <c r="D30" s="5" t="s">
        <v>210</v>
      </c>
    </row>
    <row r="31" spans="1:4" s="6" customFormat="1" ht="20.100000000000001" customHeight="1" x14ac:dyDescent="0.25">
      <c r="A31" s="84" t="s">
        <v>62</v>
      </c>
      <c r="B31" s="84"/>
      <c r="C31" s="84"/>
      <c r="D31" s="84"/>
    </row>
    <row r="32" spans="1:4" s="6" customFormat="1" ht="20.100000000000001" customHeight="1" x14ac:dyDescent="0.25">
      <c r="A32" s="4" t="s">
        <v>154</v>
      </c>
      <c r="B32" s="7" t="s">
        <v>63</v>
      </c>
      <c r="C32" s="5" t="s">
        <v>5</v>
      </c>
      <c r="D32" s="5" t="s">
        <v>217</v>
      </c>
    </row>
    <row r="33" spans="1:4" s="6" customFormat="1" ht="20.100000000000001" customHeight="1" x14ac:dyDescent="0.25">
      <c r="A33" s="4" t="s">
        <v>158</v>
      </c>
      <c r="B33" s="7" t="s">
        <v>64</v>
      </c>
      <c r="C33" s="8" t="s">
        <v>6</v>
      </c>
      <c r="D33" s="5">
        <v>1</v>
      </c>
    </row>
    <row r="34" spans="1:4" s="6" customFormat="1" ht="20.100000000000001" customHeight="1" x14ac:dyDescent="0.25">
      <c r="A34" s="84" t="s">
        <v>65</v>
      </c>
      <c r="B34" s="84"/>
      <c r="C34" s="84"/>
      <c r="D34" s="84"/>
    </row>
    <row r="35" spans="1:4" s="6" customFormat="1" ht="20.100000000000001" customHeight="1" x14ac:dyDescent="0.25">
      <c r="A35" s="4" t="s">
        <v>159</v>
      </c>
      <c r="B35" s="3" t="s">
        <v>66</v>
      </c>
      <c r="C35" s="5" t="s">
        <v>5</v>
      </c>
      <c r="D35" s="5" t="s">
        <v>217</v>
      </c>
    </row>
    <row r="36" spans="1:4" s="6" customFormat="1" ht="20.100000000000001" customHeight="1" x14ac:dyDescent="0.25">
      <c r="A36" s="84" t="s">
        <v>67</v>
      </c>
      <c r="B36" s="84"/>
      <c r="C36" s="84"/>
      <c r="D36" s="84"/>
    </row>
    <row r="37" spans="1:4" s="6" customFormat="1" ht="33.75" customHeight="1" x14ac:dyDescent="0.25">
      <c r="A37" s="4" t="s">
        <v>160</v>
      </c>
      <c r="B37" s="7" t="s">
        <v>68</v>
      </c>
      <c r="C37" s="5" t="s">
        <v>5</v>
      </c>
      <c r="D37" s="8" t="s">
        <v>225</v>
      </c>
    </row>
    <row r="38" spans="1:4" s="6" customFormat="1" ht="20.100000000000001" customHeight="1" x14ac:dyDescent="0.25">
      <c r="A38" s="84" t="s">
        <v>69</v>
      </c>
      <c r="B38" s="84"/>
      <c r="C38" s="84"/>
      <c r="D38" s="84"/>
    </row>
    <row r="39" spans="1:4" s="6" customFormat="1" ht="20.100000000000001" customHeight="1" x14ac:dyDescent="0.25">
      <c r="A39" s="4" t="s">
        <v>161</v>
      </c>
      <c r="B39" s="7" t="s">
        <v>70</v>
      </c>
      <c r="C39" s="5" t="s">
        <v>5</v>
      </c>
      <c r="D39" s="8" t="s">
        <v>216</v>
      </c>
    </row>
    <row r="40" spans="1:4" s="6" customFormat="1" ht="20.100000000000001" customHeight="1" x14ac:dyDescent="0.25">
      <c r="A40" s="80" t="s">
        <v>71</v>
      </c>
      <c r="B40" s="80"/>
      <c r="C40" s="80"/>
      <c r="D40" s="80"/>
    </row>
    <row r="41" spans="1:4" s="6" customFormat="1" ht="20.100000000000001" customHeight="1" x14ac:dyDescent="0.25">
      <c r="A41" s="4" t="s">
        <v>165</v>
      </c>
      <c r="B41" s="7" t="s">
        <v>72</v>
      </c>
      <c r="C41" s="5" t="s">
        <v>5</v>
      </c>
      <c r="D41" s="8" t="s">
        <v>216</v>
      </c>
    </row>
    <row r="42" spans="1:4" s="6" customFormat="1" ht="20.100000000000001" customHeight="1" x14ac:dyDescent="0.25">
      <c r="A42" s="4" t="s">
        <v>166</v>
      </c>
      <c r="B42" s="7" t="s">
        <v>73</v>
      </c>
      <c r="C42" s="5" t="s">
        <v>29</v>
      </c>
      <c r="D42" s="5"/>
    </row>
    <row r="43" spans="1:4" s="6" customFormat="1" ht="20.100000000000001" customHeight="1" x14ac:dyDescent="0.25">
      <c r="A43" s="84" t="s">
        <v>74</v>
      </c>
      <c r="B43" s="84"/>
      <c r="C43" s="84"/>
      <c r="D43" s="84"/>
    </row>
    <row r="44" spans="1:4" s="6" customFormat="1" ht="20.100000000000001" customHeight="1" x14ac:dyDescent="0.25">
      <c r="A44" s="4" t="s">
        <v>167</v>
      </c>
      <c r="B44" s="7" t="s">
        <v>75</v>
      </c>
      <c r="C44" s="5" t="s">
        <v>5</v>
      </c>
      <c r="D44" s="5" t="s">
        <v>215</v>
      </c>
    </row>
    <row r="45" spans="1:4" s="6" customFormat="1" ht="20.100000000000001" customHeight="1" x14ac:dyDescent="0.25">
      <c r="A45" s="84" t="s">
        <v>76</v>
      </c>
      <c r="B45" s="84"/>
      <c r="C45" s="84"/>
      <c r="D45" s="84"/>
    </row>
    <row r="46" spans="1:4" s="6" customFormat="1" ht="39" customHeight="1" x14ac:dyDescent="0.25">
      <c r="A46" s="4" t="s">
        <v>168</v>
      </c>
      <c r="B46" s="3" t="s">
        <v>77</v>
      </c>
      <c r="C46" s="5" t="s">
        <v>5</v>
      </c>
      <c r="D46" s="23" t="s">
        <v>226</v>
      </c>
    </row>
    <row r="47" spans="1:4" s="6" customFormat="1" ht="20.100000000000001" customHeight="1" x14ac:dyDescent="0.25">
      <c r="A47" s="84" t="s">
        <v>78</v>
      </c>
      <c r="B47" s="84"/>
      <c r="C47" s="84"/>
      <c r="D47" s="84"/>
    </row>
    <row r="48" spans="1:4" s="6" customFormat="1" ht="20.100000000000001" customHeight="1" x14ac:dyDescent="0.25">
      <c r="A48" s="4" t="s">
        <v>169</v>
      </c>
      <c r="B48" s="3" t="s">
        <v>79</v>
      </c>
      <c r="C48" s="5" t="s">
        <v>5</v>
      </c>
      <c r="D48" s="5" t="s">
        <v>215</v>
      </c>
    </row>
    <row r="49" spans="1:4" s="6" customFormat="1" ht="20.100000000000001" customHeight="1" x14ac:dyDescent="0.25">
      <c r="A49" s="84" t="s">
        <v>80</v>
      </c>
      <c r="B49" s="84"/>
      <c r="C49" s="84"/>
      <c r="D49" s="84"/>
    </row>
    <row r="50" spans="1:4" s="6" customFormat="1" ht="20.100000000000001" customHeight="1" x14ac:dyDescent="0.25">
      <c r="A50" s="4" t="s">
        <v>170</v>
      </c>
      <c r="B50" s="3" t="s">
        <v>81</v>
      </c>
      <c r="C50" s="5" t="s">
        <v>5</v>
      </c>
      <c r="D50" s="8" t="s">
        <v>227</v>
      </c>
    </row>
    <row r="51" spans="1:4" s="6" customFormat="1" ht="20.100000000000001" customHeight="1" x14ac:dyDescent="0.25">
      <c r="A51" s="80" t="s">
        <v>86</v>
      </c>
      <c r="B51" s="80"/>
      <c r="C51" s="80"/>
      <c r="D51" s="80"/>
    </row>
    <row r="52" spans="1:4" s="6" customFormat="1" ht="20.100000000000001" customHeight="1" x14ac:dyDescent="0.25">
      <c r="A52" s="4" t="s">
        <v>171</v>
      </c>
      <c r="B52" s="3" t="s">
        <v>82</v>
      </c>
      <c r="C52" s="5" t="s">
        <v>5</v>
      </c>
      <c r="D52" s="5" t="s">
        <v>215</v>
      </c>
    </row>
    <row r="53" spans="1:4" s="6" customFormat="1" ht="39.950000000000003" customHeight="1" x14ac:dyDescent="0.25"/>
  </sheetData>
  <mergeCells count="19"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67" zoomScaleNormal="100" workbookViewId="0">
      <selection activeCell="D5" sqref="D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1" t="s">
        <v>90</v>
      </c>
      <c r="B1" s="81"/>
      <c r="C1" s="81"/>
      <c r="D1" s="81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88">
        <v>1</v>
      </c>
      <c r="B5" s="25" t="s">
        <v>87</v>
      </c>
      <c r="C5" s="26" t="s">
        <v>5</v>
      </c>
      <c r="D5" s="27" t="s">
        <v>228</v>
      </c>
    </row>
    <row r="6" spans="1:4" s="6" customFormat="1" ht="20.100000000000001" customHeight="1" x14ac:dyDescent="0.25">
      <c r="A6" s="89"/>
      <c r="B6" s="7" t="s">
        <v>59</v>
      </c>
      <c r="C6" s="5" t="s">
        <v>5</v>
      </c>
      <c r="D6" s="28" t="s">
        <v>229</v>
      </c>
    </row>
    <row r="7" spans="1:4" s="6" customFormat="1" ht="36.75" customHeight="1" x14ac:dyDescent="0.25">
      <c r="A7" s="89"/>
      <c r="B7" s="7" t="s">
        <v>88</v>
      </c>
      <c r="C7" s="5" t="s">
        <v>13</v>
      </c>
      <c r="D7" s="52" t="s">
        <v>275</v>
      </c>
    </row>
    <row r="8" spans="1:4" s="6" customFormat="1" ht="32.25" customHeight="1" x14ac:dyDescent="0.25">
      <c r="A8" s="89"/>
      <c r="B8" s="3" t="s">
        <v>174</v>
      </c>
      <c r="C8" s="5" t="s">
        <v>5</v>
      </c>
      <c r="D8" s="28"/>
    </row>
    <row r="9" spans="1:4" s="6" customFormat="1" ht="34.5" customHeight="1" x14ac:dyDescent="0.25">
      <c r="A9" s="89"/>
      <c r="B9" s="3" t="s">
        <v>175</v>
      </c>
      <c r="C9" s="5" t="s">
        <v>5</v>
      </c>
      <c r="D9" s="28" t="s">
        <v>17</v>
      </c>
    </row>
    <row r="10" spans="1:4" s="6" customFormat="1" ht="20.100000000000001" customHeight="1" x14ac:dyDescent="0.25">
      <c r="A10" s="89"/>
      <c r="B10" s="3" t="s">
        <v>176</v>
      </c>
      <c r="C10" s="5" t="s">
        <v>5</v>
      </c>
      <c r="D10" s="28" t="s">
        <v>244</v>
      </c>
    </row>
    <row r="11" spans="1:4" s="6" customFormat="1" ht="20.100000000000001" customHeight="1" thickBot="1" x14ac:dyDescent="0.3">
      <c r="A11" s="90"/>
      <c r="B11" s="50" t="s">
        <v>89</v>
      </c>
      <c r="C11" s="30" t="s">
        <v>5</v>
      </c>
      <c r="D11" s="31" t="s">
        <v>264</v>
      </c>
    </row>
    <row r="12" spans="1:4" s="6" customFormat="1" ht="47.25" x14ac:dyDescent="0.25">
      <c r="A12" s="88">
        <v>2</v>
      </c>
      <c r="B12" s="25" t="s">
        <v>87</v>
      </c>
      <c r="C12" s="26" t="s">
        <v>5</v>
      </c>
      <c r="D12" s="27" t="s">
        <v>230</v>
      </c>
    </row>
    <row r="13" spans="1:4" s="6" customFormat="1" x14ac:dyDescent="0.25">
      <c r="A13" s="89"/>
      <c r="B13" s="7" t="s">
        <v>59</v>
      </c>
      <c r="C13" s="5" t="s">
        <v>5</v>
      </c>
      <c r="D13" s="28" t="s">
        <v>229</v>
      </c>
    </row>
    <row r="14" spans="1:4" s="6" customFormat="1" ht="30" x14ac:dyDescent="0.25">
      <c r="A14" s="89"/>
      <c r="B14" s="7" t="s">
        <v>88</v>
      </c>
      <c r="C14" s="5" t="s">
        <v>13</v>
      </c>
      <c r="D14" s="52" t="s">
        <v>275</v>
      </c>
    </row>
    <row r="15" spans="1:4" ht="31.5" x14ac:dyDescent="0.25">
      <c r="A15" s="89"/>
      <c r="B15" s="3" t="s">
        <v>174</v>
      </c>
      <c r="C15" s="5" t="s">
        <v>5</v>
      </c>
      <c r="D15" s="28"/>
    </row>
    <row r="16" spans="1:4" ht="31.5" x14ac:dyDescent="0.25">
      <c r="A16" s="89"/>
      <c r="B16" s="3" t="s">
        <v>175</v>
      </c>
      <c r="C16" s="5" t="s">
        <v>5</v>
      </c>
      <c r="D16" s="28" t="s">
        <v>17</v>
      </c>
    </row>
    <row r="17" spans="1:4" x14ac:dyDescent="0.25">
      <c r="A17" s="89"/>
      <c r="B17" s="3" t="s">
        <v>176</v>
      </c>
      <c r="C17" s="5" t="s">
        <v>5</v>
      </c>
      <c r="D17" s="28" t="s">
        <v>244</v>
      </c>
    </row>
    <row r="18" spans="1:4" ht="16.5" thickBot="1" x14ac:dyDescent="0.3">
      <c r="A18" s="90"/>
      <c r="B18" s="50" t="s">
        <v>89</v>
      </c>
      <c r="C18" s="30" t="s">
        <v>5</v>
      </c>
      <c r="D18" s="31" t="s">
        <v>264</v>
      </c>
    </row>
    <row r="19" spans="1:4" x14ac:dyDescent="0.25">
      <c r="A19" s="88">
        <v>3</v>
      </c>
      <c r="B19" s="25" t="s">
        <v>87</v>
      </c>
      <c r="C19" s="26" t="s">
        <v>5</v>
      </c>
      <c r="D19" s="27" t="s">
        <v>231</v>
      </c>
    </row>
    <row r="20" spans="1:4" x14ac:dyDescent="0.25">
      <c r="A20" s="89"/>
      <c r="B20" s="7" t="s">
        <v>59</v>
      </c>
      <c r="C20" s="5" t="s">
        <v>5</v>
      </c>
      <c r="D20" s="28" t="s">
        <v>239</v>
      </c>
    </row>
    <row r="21" spans="1:4" ht="30" x14ac:dyDescent="0.25">
      <c r="A21" s="89"/>
      <c r="B21" s="7" t="s">
        <v>88</v>
      </c>
      <c r="C21" s="5" t="s">
        <v>13</v>
      </c>
      <c r="D21" s="52" t="s">
        <v>275</v>
      </c>
    </row>
    <row r="22" spans="1:4" ht="31.5" x14ac:dyDescent="0.25">
      <c r="A22" s="89"/>
      <c r="B22" s="3" t="s">
        <v>174</v>
      </c>
      <c r="C22" s="5" t="s">
        <v>5</v>
      </c>
      <c r="D22" s="28"/>
    </row>
    <row r="23" spans="1:4" ht="31.5" x14ac:dyDescent="0.25">
      <c r="A23" s="89"/>
      <c r="B23" s="3" t="s">
        <v>175</v>
      </c>
      <c r="C23" s="5" t="s">
        <v>5</v>
      </c>
      <c r="D23" s="28" t="s">
        <v>17</v>
      </c>
    </row>
    <row r="24" spans="1:4" x14ac:dyDescent="0.25">
      <c r="A24" s="89"/>
      <c r="B24" s="3" t="s">
        <v>176</v>
      </c>
      <c r="C24" s="5" t="s">
        <v>5</v>
      </c>
      <c r="D24" s="28" t="s">
        <v>244</v>
      </c>
    </row>
    <row r="25" spans="1:4" ht="16.5" thickBot="1" x14ac:dyDescent="0.3">
      <c r="A25" s="90"/>
      <c r="B25" s="50" t="s">
        <v>89</v>
      </c>
      <c r="C25" s="30" t="s">
        <v>5</v>
      </c>
      <c r="D25" s="31" t="s">
        <v>264</v>
      </c>
    </row>
    <row r="26" spans="1:4" ht="31.5" x14ac:dyDescent="0.25">
      <c r="A26" s="88">
        <v>4</v>
      </c>
      <c r="B26" s="25" t="s">
        <v>87</v>
      </c>
      <c r="C26" s="26" t="s">
        <v>5</v>
      </c>
      <c r="D26" s="27" t="s">
        <v>232</v>
      </c>
    </row>
    <row r="27" spans="1:4" x14ac:dyDescent="0.25">
      <c r="A27" s="89"/>
      <c r="B27" s="7" t="s">
        <v>59</v>
      </c>
      <c r="C27" s="5" t="s">
        <v>5</v>
      </c>
      <c r="D27" s="28" t="s">
        <v>239</v>
      </c>
    </row>
    <row r="28" spans="1:4" ht="30" x14ac:dyDescent="0.25">
      <c r="A28" s="89"/>
      <c r="B28" s="7" t="s">
        <v>88</v>
      </c>
      <c r="C28" s="5" t="s">
        <v>13</v>
      </c>
      <c r="D28" s="52" t="s">
        <v>275</v>
      </c>
    </row>
    <row r="29" spans="1:4" ht="31.5" x14ac:dyDescent="0.25">
      <c r="A29" s="89"/>
      <c r="B29" s="3" t="s">
        <v>174</v>
      </c>
      <c r="C29" s="5" t="s">
        <v>5</v>
      </c>
      <c r="D29" s="28"/>
    </row>
    <row r="30" spans="1:4" ht="31.5" x14ac:dyDescent="0.25">
      <c r="A30" s="89"/>
      <c r="B30" s="3" t="s">
        <v>175</v>
      </c>
      <c r="C30" s="5" t="s">
        <v>5</v>
      </c>
      <c r="D30" s="28" t="s">
        <v>17</v>
      </c>
    </row>
    <row r="31" spans="1:4" x14ac:dyDescent="0.25">
      <c r="A31" s="89"/>
      <c r="B31" s="3" t="s">
        <v>176</v>
      </c>
      <c r="C31" s="5" t="s">
        <v>5</v>
      </c>
      <c r="D31" s="28" t="s">
        <v>261</v>
      </c>
    </row>
    <row r="32" spans="1:4" ht="16.5" thickBot="1" x14ac:dyDescent="0.3">
      <c r="A32" s="90"/>
      <c r="B32" s="50" t="s">
        <v>89</v>
      </c>
      <c r="C32" s="30" t="s">
        <v>5</v>
      </c>
      <c r="D32" s="31" t="s">
        <v>264</v>
      </c>
    </row>
    <row r="33" spans="1:4" ht="31.5" x14ac:dyDescent="0.25">
      <c r="A33" s="88">
        <v>5</v>
      </c>
      <c r="B33" s="25" t="s">
        <v>87</v>
      </c>
      <c r="C33" s="26" t="s">
        <v>5</v>
      </c>
      <c r="D33" s="27" t="s">
        <v>233</v>
      </c>
    </row>
    <row r="34" spans="1:4" x14ac:dyDescent="0.25">
      <c r="A34" s="89"/>
      <c r="B34" s="7" t="s">
        <v>59</v>
      </c>
      <c r="C34" s="5" t="s">
        <v>5</v>
      </c>
      <c r="D34" s="28"/>
    </row>
    <row r="35" spans="1:4" ht="30" x14ac:dyDescent="0.25">
      <c r="A35" s="89"/>
      <c r="B35" s="7" t="s">
        <v>88</v>
      </c>
      <c r="C35" s="5" t="s">
        <v>13</v>
      </c>
      <c r="D35" s="52" t="s">
        <v>275</v>
      </c>
    </row>
    <row r="36" spans="1:4" ht="31.5" x14ac:dyDescent="0.25">
      <c r="A36" s="89"/>
      <c r="B36" s="3" t="s">
        <v>174</v>
      </c>
      <c r="C36" s="5" t="s">
        <v>5</v>
      </c>
      <c r="D36" s="28"/>
    </row>
    <row r="37" spans="1:4" ht="31.5" x14ac:dyDescent="0.25">
      <c r="A37" s="89"/>
      <c r="B37" s="3" t="s">
        <v>175</v>
      </c>
      <c r="C37" s="5" t="s">
        <v>5</v>
      </c>
      <c r="D37" s="28" t="s">
        <v>17</v>
      </c>
    </row>
    <row r="38" spans="1:4" x14ac:dyDescent="0.25">
      <c r="A38" s="89"/>
      <c r="B38" s="3" t="s">
        <v>176</v>
      </c>
      <c r="C38" s="5" t="s">
        <v>5</v>
      </c>
      <c r="D38" s="28" t="s">
        <v>244</v>
      </c>
    </row>
    <row r="39" spans="1:4" ht="16.5" thickBot="1" x14ac:dyDescent="0.3">
      <c r="A39" s="90"/>
      <c r="B39" s="50" t="s">
        <v>89</v>
      </c>
      <c r="C39" s="30" t="s">
        <v>5</v>
      </c>
      <c r="D39" s="31" t="s">
        <v>264</v>
      </c>
    </row>
    <row r="40" spans="1:4" ht="47.25" x14ac:dyDescent="0.25">
      <c r="A40" s="88">
        <v>6</v>
      </c>
      <c r="B40" s="25" t="s">
        <v>87</v>
      </c>
      <c r="C40" s="26" t="s">
        <v>5</v>
      </c>
      <c r="D40" s="27" t="s">
        <v>234</v>
      </c>
    </row>
    <row r="41" spans="1:4" x14ac:dyDescent="0.25">
      <c r="A41" s="89"/>
      <c r="B41" s="7" t="s">
        <v>59</v>
      </c>
      <c r="C41" s="5" t="s">
        <v>5</v>
      </c>
      <c r="D41" s="28" t="s">
        <v>240</v>
      </c>
    </row>
    <row r="42" spans="1:4" ht="30" x14ac:dyDescent="0.25">
      <c r="A42" s="89"/>
      <c r="B42" s="7" t="s">
        <v>88</v>
      </c>
      <c r="C42" s="5" t="s">
        <v>13</v>
      </c>
      <c r="D42" s="52" t="s">
        <v>275</v>
      </c>
    </row>
    <row r="43" spans="1:4" ht="31.5" x14ac:dyDescent="0.25">
      <c r="A43" s="89"/>
      <c r="B43" s="3" t="s">
        <v>174</v>
      </c>
      <c r="C43" s="5" t="s">
        <v>5</v>
      </c>
      <c r="D43" s="28"/>
    </row>
    <row r="44" spans="1:4" ht="31.5" x14ac:dyDescent="0.25">
      <c r="A44" s="89"/>
      <c r="B44" s="3" t="s">
        <v>175</v>
      </c>
      <c r="C44" s="5" t="s">
        <v>5</v>
      </c>
      <c r="D44" s="28" t="s">
        <v>17</v>
      </c>
    </row>
    <row r="45" spans="1:4" x14ac:dyDescent="0.25">
      <c r="A45" s="89"/>
      <c r="B45" s="3" t="s">
        <v>176</v>
      </c>
      <c r="C45" s="5" t="s">
        <v>5</v>
      </c>
      <c r="D45" s="28" t="s">
        <v>244</v>
      </c>
    </row>
    <row r="46" spans="1:4" ht="16.5" thickBot="1" x14ac:dyDescent="0.3">
      <c r="A46" s="90"/>
      <c r="B46" s="50" t="s">
        <v>89</v>
      </c>
      <c r="C46" s="30" t="s">
        <v>5</v>
      </c>
      <c r="D46" s="31" t="s">
        <v>264</v>
      </c>
    </row>
    <row r="47" spans="1:4" x14ac:dyDescent="0.25">
      <c r="A47" s="88">
        <v>7</v>
      </c>
      <c r="B47" s="25" t="s">
        <v>87</v>
      </c>
      <c r="C47" s="26" t="s">
        <v>5</v>
      </c>
      <c r="D47" s="27" t="s">
        <v>235</v>
      </c>
    </row>
    <row r="48" spans="1:4" x14ac:dyDescent="0.25">
      <c r="A48" s="89"/>
      <c r="B48" s="7" t="s">
        <v>59</v>
      </c>
      <c r="C48" s="5" t="s">
        <v>5</v>
      </c>
      <c r="D48" s="28" t="s">
        <v>241</v>
      </c>
    </row>
    <row r="49" spans="1:4" ht="30" x14ac:dyDescent="0.25">
      <c r="A49" s="89"/>
      <c r="B49" s="7" t="s">
        <v>88</v>
      </c>
      <c r="C49" s="5" t="s">
        <v>13</v>
      </c>
      <c r="D49" s="52" t="s">
        <v>275</v>
      </c>
    </row>
    <row r="50" spans="1:4" ht="31.5" x14ac:dyDescent="0.25">
      <c r="A50" s="89"/>
      <c r="B50" s="3" t="s">
        <v>174</v>
      </c>
      <c r="C50" s="5" t="s">
        <v>5</v>
      </c>
      <c r="D50" s="28"/>
    </row>
    <row r="51" spans="1:4" ht="31.5" x14ac:dyDescent="0.25">
      <c r="A51" s="89"/>
      <c r="B51" s="3" t="s">
        <v>175</v>
      </c>
      <c r="C51" s="5" t="s">
        <v>5</v>
      </c>
      <c r="D51" s="28" t="s">
        <v>17</v>
      </c>
    </row>
    <row r="52" spans="1:4" x14ac:dyDescent="0.25">
      <c r="A52" s="89"/>
      <c r="B52" s="3" t="s">
        <v>176</v>
      </c>
      <c r="C52" s="5" t="s">
        <v>5</v>
      </c>
      <c r="D52" s="28" t="s">
        <v>244</v>
      </c>
    </row>
    <row r="53" spans="1:4" ht="16.5" thickBot="1" x14ac:dyDescent="0.3">
      <c r="A53" s="90"/>
      <c r="B53" s="50" t="s">
        <v>89</v>
      </c>
      <c r="C53" s="30" t="s">
        <v>5</v>
      </c>
      <c r="D53" s="31" t="s">
        <v>264</v>
      </c>
    </row>
    <row r="54" spans="1:4" x14ac:dyDescent="0.25">
      <c r="A54" s="88">
        <v>8</v>
      </c>
      <c r="B54" s="25" t="s">
        <v>87</v>
      </c>
      <c r="C54" s="26" t="s">
        <v>5</v>
      </c>
      <c r="D54" s="27" t="s">
        <v>236</v>
      </c>
    </row>
    <row r="55" spans="1:4" x14ac:dyDescent="0.25">
      <c r="A55" s="89"/>
      <c r="B55" s="7" t="s">
        <v>59</v>
      </c>
      <c r="C55" s="5" t="s">
        <v>5</v>
      </c>
      <c r="D55" s="28" t="s">
        <v>239</v>
      </c>
    </row>
    <row r="56" spans="1:4" ht="30" x14ac:dyDescent="0.25">
      <c r="A56" s="89"/>
      <c r="B56" s="7" t="s">
        <v>88</v>
      </c>
      <c r="C56" s="5" t="s">
        <v>13</v>
      </c>
      <c r="D56" s="52" t="s">
        <v>275</v>
      </c>
    </row>
    <row r="57" spans="1:4" ht="31.5" x14ac:dyDescent="0.25">
      <c r="A57" s="89"/>
      <c r="B57" s="3" t="s">
        <v>174</v>
      </c>
      <c r="C57" s="5" t="s">
        <v>5</v>
      </c>
      <c r="D57" s="28"/>
    </row>
    <row r="58" spans="1:4" ht="31.5" x14ac:dyDescent="0.25">
      <c r="A58" s="89"/>
      <c r="B58" s="3" t="s">
        <v>175</v>
      </c>
      <c r="C58" s="5" t="s">
        <v>5</v>
      </c>
      <c r="D58" s="28" t="s">
        <v>17</v>
      </c>
    </row>
    <row r="59" spans="1:4" x14ac:dyDescent="0.25">
      <c r="A59" s="89"/>
      <c r="B59" s="3" t="s">
        <v>176</v>
      </c>
      <c r="C59" s="5" t="s">
        <v>5</v>
      </c>
      <c r="D59" s="28" t="s">
        <v>245</v>
      </c>
    </row>
    <row r="60" spans="1:4" ht="16.5" thickBot="1" x14ac:dyDescent="0.3">
      <c r="A60" s="90"/>
      <c r="B60" s="50" t="s">
        <v>89</v>
      </c>
      <c r="C60" s="30" t="s">
        <v>5</v>
      </c>
      <c r="D60" s="31" t="s">
        <v>264</v>
      </c>
    </row>
    <row r="61" spans="1:4" x14ac:dyDescent="0.25">
      <c r="A61" s="88">
        <v>9</v>
      </c>
      <c r="B61" s="25" t="s">
        <v>87</v>
      </c>
      <c r="C61" s="26" t="s">
        <v>5</v>
      </c>
      <c r="D61" s="27" t="s">
        <v>237</v>
      </c>
    </row>
    <row r="62" spans="1:4" x14ac:dyDescent="0.25">
      <c r="A62" s="89"/>
      <c r="B62" s="7" t="s">
        <v>59</v>
      </c>
      <c r="C62" s="5" t="s">
        <v>5</v>
      </c>
      <c r="D62" s="28" t="s">
        <v>242</v>
      </c>
    </row>
    <row r="63" spans="1:4" ht="30" x14ac:dyDescent="0.25">
      <c r="A63" s="89"/>
      <c r="B63" s="7" t="s">
        <v>88</v>
      </c>
      <c r="C63" s="5" t="s">
        <v>13</v>
      </c>
      <c r="D63" s="52" t="s">
        <v>275</v>
      </c>
    </row>
    <row r="64" spans="1:4" ht="31.5" x14ac:dyDescent="0.25">
      <c r="A64" s="89"/>
      <c r="B64" s="3" t="s">
        <v>174</v>
      </c>
      <c r="C64" s="5" t="s">
        <v>5</v>
      </c>
      <c r="D64" s="28"/>
    </row>
    <row r="65" spans="1:4" ht="31.5" x14ac:dyDescent="0.25">
      <c r="A65" s="89"/>
      <c r="B65" s="3" t="s">
        <v>175</v>
      </c>
      <c r="C65" s="5" t="s">
        <v>5</v>
      </c>
      <c r="D65" s="28" t="s">
        <v>17</v>
      </c>
    </row>
    <row r="66" spans="1:4" x14ac:dyDescent="0.25">
      <c r="A66" s="89"/>
      <c r="B66" s="3" t="s">
        <v>176</v>
      </c>
      <c r="C66" s="5" t="s">
        <v>5</v>
      </c>
      <c r="D66" s="28" t="s">
        <v>244</v>
      </c>
    </row>
    <row r="67" spans="1:4" ht="16.5" thickBot="1" x14ac:dyDescent="0.3">
      <c r="A67" s="90"/>
      <c r="B67" s="50" t="s">
        <v>89</v>
      </c>
      <c r="C67" s="30" t="s">
        <v>5</v>
      </c>
      <c r="D67" s="31" t="s">
        <v>264</v>
      </c>
    </row>
    <row r="68" spans="1:4" x14ac:dyDescent="0.25">
      <c r="A68" s="88">
        <v>10</v>
      </c>
      <c r="B68" s="25" t="s">
        <v>87</v>
      </c>
      <c r="C68" s="26" t="s">
        <v>5</v>
      </c>
      <c r="D68" s="27" t="s">
        <v>238</v>
      </c>
    </row>
    <row r="69" spans="1:4" x14ac:dyDescent="0.25">
      <c r="A69" s="89"/>
      <c r="B69" s="7" t="s">
        <v>59</v>
      </c>
      <c r="C69" s="5" t="s">
        <v>5</v>
      </c>
      <c r="D69" s="28" t="s">
        <v>243</v>
      </c>
    </row>
    <row r="70" spans="1:4" ht="30" x14ac:dyDescent="0.25">
      <c r="A70" s="89"/>
      <c r="B70" s="7" t="s">
        <v>88</v>
      </c>
      <c r="C70" s="5" t="s">
        <v>13</v>
      </c>
      <c r="D70" s="52" t="s">
        <v>275</v>
      </c>
    </row>
    <row r="71" spans="1:4" ht="31.5" x14ac:dyDescent="0.25">
      <c r="A71" s="89"/>
      <c r="B71" s="3" t="s">
        <v>174</v>
      </c>
      <c r="C71" s="5" t="s">
        <v>5</v>
      </c>
      <c r="D71" s="28"/>
    </row>
    <row r="72" spans="1:4" ht="31.5" x14ac:dyDescent="0.25">
      <c r="A72" s="89"/>
      <c r="B72" s="3" t="s">
        <v>175</v>
      </c>
      <c r="C72" s="5" t="s">
        <v>5</v>
      </c>
      <c r="D72" s="28" t="s">
        <v>17</v>
      </c>
    </row>
    <row r="73" spans="1:4" x14ac:dyDescent="0.25">
      <c r="A73" s="89"/>
      <c r="B73" s="3" t="s">
        <v>176</v>
      </c>
      <c r="C73" s="5" t="s">
        <v>5</v>
      </c>
      <c r="D73" s="28" t="s">
        <v>244</v>
      </c>
    </row>
    <row r="74" spans="1:4" ht="16.5" thickBot="1" x14ac:dyDescent="0.3">
      <c r="A74" s="90"/>
      <c r="B74" s="50" t="s">
        <v>89</v>
      </c>
      <c r="C74" s="30" t="s">
        <v>5</v>
      </c>
      <c r="D74" s="31" t="s">
        <v>264</v>
      </c>
    </row>
    <row r="75" spans="1:4" ht="17.25" customHeight="1" x14ac:dyDescent="0.25">
      <c r="A75" s="88">
        <v>11</v>
      </c>
      <c r="B75" s="25" t="s">
        <v>87</v>
      </c>
      <c r="C75" s="26" t="s">
        <v>5</v>
      </c>
      <c r="D75" s="27" t="s">
        <v>262</v>
      </c>
    </row>
    <row r="76" spans="1:4" x14ac:dyDescent="0.25">
      <c r="A76" s="89"/>
      <c r="B76" s="7" t="s">
        <v>59</v>
      </c>
      <c r="C76" s="5" t="s">
        <v>5</v>
      </c>
      <c r="D76" s="28"/>
    </row>
    <row r="77" spans="1:4" ht="30" x14ac:dyDescent="0.25">
      <c r="A77" s="89"/>
      <c r="B77" s="7" t="s">
        <v>88</v>
      </c>
      <c r="C77" s="5" t="s">
        <v>13</v>
      </c>
      <c r="D77" s="52" t="s">
        <v>275</v>
      </c>
    </row>
    <row r="78" spans="1:4" ht="31.5" x14ac:dyDescent="0.25">
      <c r="A78" s="89"/>
      <c r="B78" s="3" t="s">
        <v>174</v>
      </c>
      <c r="C78" s="5" t="s">
        <v>5</v>
      </c>
      <c r="D78" s="28"/>
    </row>
    <row r="79" spans="1:4" ht="31.5" x14ac:dyDescent="0.25">
      <c r="A79" s="89"/>
      <c r="B79" s="3" t="s">
        <v>175</v>
      </c>
      <c r="C79" s="5" t="s">
        <v>5</v>
      </c>
      <c r="D79" s="28" t="s">
        <v>17</v>
      </c>
    </row>
    <row r="80" spans="1:4" x14ac:dyDescent="0.25">
      <c r="A80" s="89"/>
      <c r="B80" s="3" t="s">
        <v>176</v>
      </c>
      <c r="C80" s="5" t="s">
        <v>5</v>
      </c>
      <c r="D80" s="28" t="s">
        <v>263</v>
      </c>
    </row>
    <row r="81" spans="1:4" ht="16.5" thickBot="1" x14ac:dyDescent="0.3">
      <c r="A81" s="90"/>
      <c r="B81" s="50" t="s">
        <v>89</v>
      </c>
      <c r="C81" s="30" t="s">
        <v>5</v>
      </c>
      <c r="D81" s="31" t="s">
        <v>264</v>
      </c>
    </row>
    <row r="82" spans="1:4" ht="31.5" x14ac:dyDescent="0.25">
      <c r="A82" s="88">
        <v>12</v>
      </c>
      <c r="B82" s="25" t="s">
        <v>87</v>
      </c>
      <c r="C82" s="26" t="s">
        <v>5</v>
      </c>
      <c r="D82" s="27" t="s">
        <v>265</v>
      </c>
    </row>
    <row r="83" spans="1:4" x14ac:dyDescent="0.25">
      <c r="A83" s="89"/>
      <c r="B83" s="7" t="s">
        <v>59</v>
      </c>
      <c r="C83" s="5" t="s">
        <v>5</v>
      </c>
      <c r="D83" s="28" t="s">
        <v>267</v>
      </c>
    </row>
    <row r="84" spans="1:4" x14ac:dyDescent="0.25">
      <c r="A84" s="89"/>
      <c r="B84" s="7" t="s">
        <v>88</v>
      </c>
      <c r="C84" s="5" t="s">
        <v>13</v>
      </c>
      <c r="D84" s="28">
        <v>600</v>
      </c>
    </row>
    <row r="85" spans="1:4" ht="31.5" x14ac:dyDescent="0.25">
      <c r="A85" s="89"/>
      <c r="B85" s="3" t="s">
        <v>174</v>
      </c>
      <c r="C85" s="5" t="s">
        <v>5</v>
      </c>
      <c r="D85" s="42">
        <v>41275</v>
      </c>
    </row>
    <row r="86" spans="1:4" ht="31.5" x14ac:dyDescent="0.25">
      <c r="A86" s="89"/>
      <c r="B86" s="3" t="s">
        <v>175</v>
      </c>
      <c r="C86" s="5" t="s">
        <v>5</v>
      </c>
      <c r="D86" s="28" t="s">
        <v>17</v>
      </c>
    </row>
    <row r="87" spans="1:4" x14ac:dyDescent="0.25">
      <c r="A87" s="89"/>
      <c r="B87" s="3" t="s">
        <v>176</v>
      </c>
      <c r="C87" s="5" t="s">
        <v>5</v>
      </c>
      <c r="D87" s="28" t="s">
        <v>266</v>
      </c>
    </row>
    <row r="88" spans="1:4" ht="16.5" thickBot="1" x14ac:dyDescent="0.3">
      <c r="A88" s="90"/>
      <c r="B88" s="50" t="s">
        <v>89</v>
      </c>
      <c r="C88" s="30" t="s">
        <v>5</v>
      </c>
      <c r="D88" s="31" t="s">
        <v>264</v>
      </c>
    </row>
    <row r="89" spans="1:4" x14ac:dyDescent="0.25">
      <c r="A89" s="85">
        <v>13</v>
      </c>
      <c r="B89" s="25" t="s">
        <v>87</v>
      </c>
      <c r="C89" s="26" t="s">
        <v>5</v>
      </c>
      <c r="D89" s="27" t="s">
        <v>277</v>
      </c>
    </row>
    <row r="90" spans="1:4" x14ac:dyDescent="0.25">
      <c r="A90" s="86"/>
      <c r="B90" s="7" t="s">
        <v>59</v>
      </c>
      <c r="C90" s="5" t="s">
        <v>5</v>
      </c>
      <c r="D90" s="28" t="s">
        <v>267</v>
      </c>
    </row>
    <row r="91" spans="1:4" x14ac:dyDescent="0.25">
      <c r="A91" s="86"/>
      <c r="B91" s="7" t="s">
        <v>88</v>
      </c>
      <c r="C91" s="5" t="s">
        <v>13</v>
      </c>
      <c r="D91" s="28">
        <v>5300</v>
      </c>
    </row>
    <row r="92" spans="1:4" ht="31.5" x14ac:dyDescent="0.25">
      <c r="A92" s="86"/>
      <c r="B92" s="3" t="s">
        <v>174</v>
      </c>
      <c r="C92" s="5" t="s">
        <v>5</v>
      </c>
      <c r="D92" s="42">
        <v>41275</v>
      </c>
    </row>
    <row r="93" spans="1:4" ht="31.5" x14ac:dyDescent="0.25">
      <c r="A93" s="86"/>
      <c r="B93" s="3" t="s">
        <v>175</v>
      </c>
      <c r="C93" s="5" t="s">
        <v>5</v>
      </c>
      <c r="D93" s="28" t="s">
        <v>17</v>
      </c>
    </row>
    <row r="94" spans="1:4" x14ac:dyDescent="0.25">
      <c r="A94" s="86"/>
      <c r="B94" s="3" t="s">
        <v>176</v>
      </c>
      <c r="C94" s="5" t="s">
        <v>5</v>
      </c>
      <c r="D94" s="28" t="s">
        <v>244</v>
      </c>
    </row>
    <row r="95" spans="1:4" ht="16.5" thickBot="1" x14ac:dyDescent="0.3">
      <c r="A95" s="87"/>
      <c r="B95" s="50" t="s">
        <v>89</v>
      </c>
      <c r="C95" s="30" t="s">
        <v>5</v>
      </c>
      <c r="D95" s="31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E6" sqref="E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1" t="s">
        <v>100</v>
      </c>
      <c r="B1" s="81"/>
      <c r="C1" s="81"/>
      <c r="D1" s="81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42339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284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177</v>
      </c>
      <c r="C13" s="5" t="s">
        <v>5</v>
      </c>
      <c r="D13" s="28" t="s">
        <v>250</v>
      </c>
    </row>
    <row r="14" spans="1:4" s="6" customFormat="1" ht="33" customHeight="1" x14ac:dyDescent="0.25">
      <c r="A14" s="40"/>
      <c r="B14" s="7" t="s">
        <v>178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1" t="s">
        <v>99</v>
      </c>
      <c r="B15" s="92"/>
      <c r="C15" s="92"/>
      <c r="D15" s="93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285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251</v>
      </c>
    </row>
    <row r="19" spans="1:4" ht="31.5" x14ac:dyDescent="0.25">
      <c r="A19" s="40"/>
      <c r="B19" s="7" t="s">
        <v>92</v>
      </c>
      <c r="C19" s="5" t="s">
        <v>5</v>
      </c>
      <c r="D19" s="28" t="s">
        <v>247</v>
      </c>
    </row>
    <row r="20" spans="1:4" x14ac:dyDescent="0.25">
      <c r="A20" s="40"/>
      <c r="B20" s="3" t="s">
        <v>59</v>
      </c>
      <c r="C20" s="5" t="s">
        <v>5</v>
      </c>
      <c r="D20" s="28" t="s">
        <v>241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259</v>
      </c>
    </row>
    <row r="23" spans="1:4" ht="31.5" x14ac:dyDescent="0.25">
      <c r="A23" s="40"/>
      <c r="B23" s="3" t="s">
        <v>95</v>
      </c>
      <c r="C23" s="5" t="s">
        <v>5</v>
      </c>
      <c r="D23" s="41" t="s">
        <v>253</v>
      </c>
    </row>
    <row r="24" spans="1:4" ht="63" x14ac:dyDescent="0.25">
      <c r="A24" s="40"/>
      <c r="B24" s="3" t="s">
        <v>96</v>
      </c>
      <c r="C24" s="5" t="s">
        <v>5</v>
      </c>
      <c r="D24" s="28" t="s">
        <v>286</v>
      </c>
    </row>
    <row r="25" spans="1:4" x14ac:dyDescent="0.25">
      <c r="A25" s="40"/>
      <c r="B25" s="7" t="s">
        <v>97</v>
      </c>
      <c r="C25" s="5" t="s">
        <v>5</v>
      </c>
      <c r="D25" s="42" t="s">
        <v>287</v>
      </c>
    </row>
    <row r="26" spans="1:4" ht="31.5" x14ac:dyDescent="0.25">
      <c r="A26" s="40"/>
      <c r="B26" s="51" t="s">
        <v>177</v>
      </c>
      <c r="C26" s="5" t="s">
        <v>5</v>
      </c>
      <c r="D26" s="28" t="s">
        <v>268</v>
      </c>
    </row>
    <row r="27" spans="1:4" ht="31.5" x14ac:dyDescent="0.25">
      <c r="A27" s="40"/>
      <c r="B27" s="7" t="s">
        <v>178</v>
      </c>
      <c r="C27" s="5" t="s">
        <v>5</v>
      </c>
      <c r="D27" s="28">
        <v>2.8000000000000001E-2</v>
      </c>
    </row>
    <row r="28" spans="1:4" ht="15.75" customHeight="1" x14ac:dyDescent="0.25">
      <c r="A28" s="91" t="s">
        <v>99</v>
      </c>
      <c r="B28" s="92"/>
      <c r="C28" s="92"/>
      <c r="D28" s="93"/>
    </row>
    <row r="29" spans="1:4" ht="79.5" thickBot="1" x14ac:dyDescent="0.3">
      <c r="A29" s="43"/>
      <c r="B29" s="44" t="s">
        <v>99</v>
      </c>
      <c r="C29" s="30" t="s">
        <v>5</v>
      </c>
      <c r="D29" s="31" t="s">
        <v>285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254</v>
      </c>
    </row>
    <row r="32" spans="1:4" ht="31.5" x14ac:dyDescent="0.25">
      <c r="A32" s="40"/>
      <c r="B32" s="7" t="s">
        <v>92</v>
      </c>
      <c r="C32" s="5" t="s">
        <v>5</v>
      </c>
      <c r="D32" s="28" t="s">
        <v>247</v>
      </c>
    </row>
    <row r="33" spans="1:4" x14ac:dyDescent="0.25">
      <c r="A33" s="40"/>
      <c r="B33" s="3" t="s">
        <v>59</v>
      </c>
      <c r="C33" s="5" t="s">
        <v>5</v>
      </c>
      <c r="D33" s="28" t="s">
        <v>255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259</v>
      </c>
    </row>
    <row r="36" spans="1:4" ht="31.5" x14ac:dyDescent="0.25">
      <c r="A36" s="40"/>
      <c r="B36" s="3" t="s">
        <v>95</v>
      </c>
      <c r="C36" s="5" t="s">
        <v>5</v>
      </c>
      <c r="D36" s="41" t="s">
        <v>253</v>
      </c>
    </row>
    <row r="37" spans="1:4" ht="63" x14ac:dyDescent="0.25">
      <c r="A37" s="40"/>
      <c r="B37" s="3" t="s">
        <v>96</v>
      </c>
      <c r="C37" s="5" t="s">
        <v>5</v>
      </c>
      <c r="D37" s="28" t="s">
        <v>288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1" t="s">
        <v>177</v>
      </c>
      <c r="C39" s="5" t="s">
        <v>5</v>
      </c>
      <c r="D39" s="28">
        <v>2.7E-2</v>
      </c>
    </row>
    <row r="40" spans="1:4" ht="31.5" x14ac:dyDescent="0.25">
      <c r="A40" s="40"/>
      <c r="B40" s="51" t="s">
        <v>178</v>
      </c>
      <c r="C40" s="5" t="s">
        <v>5</v>
      </c>
      <c r="D40" s="57">
        <v>2.8000000000000001E-2</v>
      </c>
    </row>
    <row r="41" spans="1:4" ht="15.75" customHeight="1" x14ac:dyDescent="0.25">
      <c r="A41" s="91" t="s">
        <v>99</v>
      </c>
      <c r="B41" s="92"/>
      <c r="C41" s="92"/>
      <c r="D41" s="93"/>
    </row>
    <row r="42" spans="1:4" ht="79.5" thickBot="1" x14ac:dyDescent="0.3">
      <c r="A42" s="43"/>
      <c r="B42" s="44" t="s">
        <v>99</v>
      </c>
      <c r="C42" s="30" t="s">
        <v>5</v>
      </c>
      <c r="D42" s="31" t="s">
        <v>285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256</v>
      </c>
    </row>
    <row r="45" spans="1:4" ht="31.5" x14ac:dyDescent="0.25">
      <c r="A45" s="40"/>
      <c r="B45" s="7" t="s">
        <v>92</v>
      </c>
      <c r="C45" s="5" t="s">
        <v>5</v>
      </c>
      <c r="D45" s="28" t="s">
        <v>247</v>
      </c>
    </row>
    <row r="46" spans="1:4" x14ac:dyDescent="0.25">
      <c r="A46" s="40"/>
      <c r="B46" s="3" t="s">
        <v>59</v>
      </c>
      <c r="C46" s="5" t="s">
        <v>5</v>
      </c>
      <c r="D46" s="28" t="s">
        <v>241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248</v>
      </c>
    </row>
    <row r="49" spans="1:4" ht="31.5" x14ac:dyDescent="0.25">
      <c r="A49" s="40"/>
      <c r="B49" s="3" t="s">
        <v>95</v>
      </c>
      <c r="C49" s="5" t="s">
        <v>5</v>
      </c>
      <c r="D49" s="41" t="s">
        <v>249</v>
      </c>
    </row>
    <row r="50" spans="1:4" ht="78.75" x14ac:dyDescent="0.25">
      <c r="A50" s="40"/>
      <c r="B50" s="3" t="s">
        <v>96</v>
      </c>
      <c r="C50" s="5" t="s">
        <v>5</v>
      </c>
      <c r="D50" s="28" t="s">
        <v>289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1" t="s">
        <v>177</v>
      </c>
      <c r="C52" s="5" t="s">
        <v>5</v>
      </c>
      <c r="D52" s="28">
        <v>9.31</v>
      </c>
    </row>
    <row r="53" spans="1:4" ht="31.5" x14ac:dyDescent="0.25">
      <c r="A53" s="40"/>
      <c r="B53" s="7" t="s">
        <v>178</v>
      </c>
      <c r="C53" s="5" t="s">
        <v>5</v>
      </c>
      <c r="D53" s="28">
        <v>0</v>
      </c>
    </row>
    <row r="54" spans="1:4" ht="15.75" customHeight="1" x14ac:dyDescent="0.25">
      <c r="A54" s="91" t="s">
        <v>99</v>
      </c>
      <c r="B54" s="92"/>
      <c r="C54" s="92"/>
      <c r="D54" s="93"/>
    </row>
    <row r="55" spans="1:4" ht="79.5" thickBot="1" x14ac:dyDescent="0.3">
      <c r="A55" s="43"/>
      <c r="B55" s="44" t="s">
        <v>99</v>
      </c>
      <c r="C55" s="30" t="s">
        <v>5</v>
      </c>
      <c r="D55" s="31" t="s">
        <v>285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287</v>
      </c>
    </row>
    <row r="57" spans="1:4" x14ac:dyDescent="0.25">
      <c r="A57" s="40"/>
      <c r="B57" s="7" t="s">
        <v>91</v>
      </c>
      <c r="C57" s="5" t="s">
        <v>5</v>
      </c>
      <c r="D57" s="28" t="s">
        <v>257</v>
      </c>
    </row>
    <row r="58" spans="1:4" ht="31.5" x14ac:dyDescent="0.25">
      <c r="A58" s="40"/>
      <c r="B58" s="7" t="s">
        <v>92</v>
      </c>
      <c r="C58" s="5" t="s">
        <v>5</v>
      </c>
      <c r="D58" s="28" t="s">
        <v>247</v>
      </c>
    </row>
    <row r="59" spans="1:4" x14ac:dyDescent="0.25">
      <c r="A59" s="40"/>
      <c r="B59" s="3" t="s">
        <v>59</v>
      </c>
      <c r="C59" s="5" t="s">
        <v>5</v>
      </c>
      <c r="D59" s="28" t="s">
        <v>258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252</v>
      </c>
    </row>
    <row r="62" spans="1:4" ht="31.5" x14ac:dyDescent="0.25">
      <c r="A62" s="40"/>
      <c r="B62" s="3" t="s">
        <v>95</v>
      </c>
      <c r="C62" s="5" t="s">
        <v>5</v>
      </c>
      <c r="D62" s="41" t="s">
        <v>249</v>
      </c>
    </row>
    <row r="63" spans="1:4" ht="63" x14ac:dyDescent="0.25">
      <c r="A63" s="40"/>
      <c r="B63" s="3" t="s">
        <v>96</v>
      </c>
      <c r="C63" s="5" t="s">
        <v>5</v>
      </c>
      <c r="D63" s="28" t="s">
        <v>290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177</v>
      </c>
      <c r="C65" s="5" t="s">
        <v>5</v>
      </c>
      <c r="D65" s="28" t="s">
        <v>282</v>
      </c>
    </row>
    <row r="66" spans="1:4" ht="76.5" x14ac:dyDescent="0.25">
      <c r="A66" s="40"/>
      <c r="B66" s="7" t="s">
        <v>178</v>
      </c>
      <c r="C66" s="5" t="s">
        <v>5</v>
      </c>
      <c r="D66" s="57" t="s">
        <v>283</v>
      </c>
    </row>
    <row r="67" spans="1:4" ht="15.75" customHeight="1" x14ac:dyDescent="0.25">
      <c r="A67" s="91" t="s">
        <v>99</v>
      </c>
      <c r="B67" s="92"/>
      <c r="C67" s="92"/>
      <c r="D67" s="93"/>
    </row>
    <row r="68" spans="1:4" ht="79.5" thickBot="1" x14ac:dyDescent="0.3">
      <c r="A68" s="43"/>
      <c r="B68" s="44" t="s">
        <v>99</v>
      </c>
      <c r="C68" s="30" t="s">
        <v>5</v>
      </c>
      <c r="D68" s="31" t="s">
        <v>285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5" t="s">
        <v>104</v>
      </c>
      <c r="B1" s="95"/>
      <c r="C1" s="95"/>
      <c r="D1" s="95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94" t="s">
        <v>182</v>
      </c>
      <c r="B8" s="94"/>
      <c r="C8" s="94"/>
      <c r="D8" s="94"/>
    </row>
    <row r="9" spans="1:4" s="6" customFormat="1" ht="37.5" customHeight="1" x14ac:dyDescent="0.25">
      <c r="A9" s="88">
        <v>1</v>
      </c>
      <c r="B9" s="54" t="s">
        <v>183</v>
      </c>
      <c r="C9" s="26" t="s">
        <v>5</v>
      </c>
      <c r="D9" s="27" t="s">
        <v>270</v>
      </c>
    </row>
    <row r="10" spans="1:4" s="6" customFormat="1" ht="20.100000000000001" customHeight="1" x14ac:dyDescent="0.25">
      <c r="A10" s="89"/>
      <c r="B10" s="7" t="s">
        <v>184</v>
      </c>
      <c r="C10" s="5" t="s">
        <v>5</v>
      </c>
      <c r="D10" s="28">
        <v>3812064211</v>
      </c>
    </row>
    <row r="11" spans="1:4" s="6" customFormat="1" ht="40.5" customHeight="1" x14ac:dyDescent="0.25">
      <c r="A11" s="89"/>
      <c r="B11" s="7" t="s">
        <v>101</v>
      </c>
      <c r="C11" s="5" t="s">
        <v>5</v>
      </c>
      <c r="D11" s="28" t="s">
        <v>271</v>
      </c>
    </row>
    <row r="12" spans="1:4" s="6" customFormat="1" ht="20.100000000000001" customHeight="1" x14ac:dyDescent="0.25">
      <c r="A12" s="89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0"/>
      <c r="B13" s="44" t="s">
        <v>103</v>
      </c>
      <c r="C13" s="30" t="s">
        <v>13</v>
      </c>
      <c r="D13" s="31">
        <v>400</v>
      </c>
    </row>
    <row r="14" spans="1:4" x14ac:dyDescent="0.25">
      <c r="A14" s="88">
        <v>2</v>
      </c>
      <c r="B14" s="54" t="s">
        <v>183</v>
      </c>
      <c r="C14" s="26" t="s">
        <v>5</v>
      </c>
      <c r="D14" s="27" t="s">
        <v>273</v>
      </c>
    </row>
    <row r="15" spans="1:4" x14ac:dyDescent="0.25">
      <c r="A15" s="89"/>
      <c r="B15" s="7" t="s">
        <v>184</v>
      </c>
      <c r="C15" s="5" t="s">
        <v>5</v>
      </c>
      <c r="D15" s="28">
        <v>3812125898</v>
      </c>
    </row>
    <row r="16" spans="1:4" x14ac:dyDescent="0.25">
      <c r="A16" s="89"/>
      <c r="B16" s="7" t="s">
        <v>101</v>
      </c>
      <c r="C16" s="5" t="s">
        <v>5</v>
      </c>
      <c r="D16" s="28" t="s">
        <v>274</v>
      </c>
    </row>
    <row r="17" spans="1:4" x14ac:dyDescent="0.25">
      <c r="A17" s="89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0"/>
      <c r="B18" s="44" t="s">
        <v>103</v>
      </c>
      <c r="C18" s="30" t="s">
        <v>13</v>
      </c>
      <c r="D18" s="31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3" t="s">
        <v>109</v>
      </c>
      <c r="B1" s="83"/>
      <c r="C1" s="83"/>
      <c r="D1" s="83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84" t="s">
        <v>105</v>
      </c>
      <c r="B5" s="84"/>
      <c r="C5" s="84"/>
      <c r="D5" s="84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6" t="s">
        <v>260</v>
      </c>
      <c r="C10" s="96"/>
      <c r="D10" s="9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3" t="s">
        <v>112</v>
      </c>
      <c r="B1" s="83"/>
      <c r="C1" s="83"/>
      <c r="D1" s="83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279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abSelected="1" view="pageLayout" zoomScaleNormal="115" workbookViewId="0">
      <selection activeCell="A89" sqref="A89:A91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6" style="1" customWidth="1"/>
    <col min="4" max="4" width="13.5703125" style="1" customWidth="1"/>
    <col min="5" max="5" width="11" style="1" customWidth="1"/>
    <col min="6" max="6" width="11.140625" style="1" customWidth="1"/>
    <col min="7" max="7" width="12.5703125" style="1" customWidth="1"/>
    <col min="8" max="16384" width="9.140625" style="1"/>
  </cols>
  <sheetData>
    <row r="1" spans="1:7" x14ac:dyDescent="0.25">
      <c r="E1" s="97" t="s">
        <v>360</v>
      </c>
      <c r="F1" s="97"/>
      <c r="G1" s="97"/>
    </row>
    <row r="2" spans="1:7" ht="18.75" x14ac:dyDescent="0.3">
      <c r="B2" s="98" t="s">
        <v>361</v>
      </c>
      <c r="C2" s="99"/>
      <c r="D2" s="99"/>
      <c r="E2" s="97"/>
      <c r="F2" s="97"/>
      <c r="G2" s="97"/>
    </row>
    <row r="3" spans="1:7" ht="33" customHeight="1" x14ac:dyDescent="0.3">
      <c r="B3" s="100" t="s">
        <v>362</v>
      </c>
      <c r="C3" s="100"/>
      <c r="D3" s="100"/>
      <c r="E3" s="97"/>
      <c r="F3" s="97"/>
      <c r="G3" s="97"/>
    </row>
    <row r="4" spans="1:7" ht="28.5" customHeight="1" x14ac:dyDescent="0.25">
      <c r="E4" s="97"/>
      <c r="F4" s="97"/>
      <c r="G4" s="97"/>
    </row>
    <row r="5" spans="1:7" ht="36.75" customHeight="1" x14ac:dyDescent="0.25">
      <c r="A5" s="110" t="s">
        <v>338</v>
      </c>
      <c r="B5" s="110"/>
      <c r="C5" s="110"/>
      <c r="D5" s="110"/>
      <c r="E5" s="110"/>
    </row>
    <row r="7" spans="1:7" ht="35.25" customHeight="1" x14ac:dyDescent="0.25">
      <c r="A7" s="2" t="s">
        <v>0</v>
      </c>
      <c r="B7" s="17" t="s">
        <v>1</v>
      </c>
      <c r="C7" s="2" t="s">
        <v>2</v>
      </c>
      <c r="D7" s="2" t="s">
        <v>3</v>
      </c>
    </row>
    <row r="8" spans="1:7" s="6" customFormat="1" ht="20.100000000000001" customHeight="1" x14ac:dyDescent="0.25">
      <c r="A8" s="4" t="s">
        <v>8</v>
      </c>
      <c r="B8" s="18" t="s">
        <v>4</v>
      </c>
      <c r="C8" s="5" t="s">
        <v>5</v>
      </c>
      <c r="D8" s="48">
        <v>42460</v>
      </c>
    </row>
    <row r="9" spans="1:7" s="6" customFormat="1" ht="20.100000000000001" customHeight="1" x14ac:dyDescent="0.25">
      <c r="A9" s="4" t="s">
        <v>9</v>
      </c>
      <c r="B9" s="18" t="s">
        <v>113</v>
      </c>
      <c r="C9" s="5" t="s">
        <v>5</v>
      </c>
      <c r="D9" s="48">
        <v>42005</v>
      </c>
    </row>
    <row r="10" spans="1:7" s="6" customFormat="1" ht="20.100000000000001" customHeight="1" x14ac:dyDescent="0.25">
      <c r="A10" s="4" t="s">
        <v>10</v>
      </c>
      <c r="B10" s="18" t="s">
        <v>114</v>
      </c>
      <c r="C10" s="5" t="s">
        <v>5</v>
      </c>
      <c r="D10" s="48">
        <v>42369</v>
      </c>
    </row>
    <row r="11" spans="1:7" s="6" customFormat="1" ht="30" customHeight="1" x14ac:dyDescent="0.25">
      <c r="A11" s="80" t="s">
        <v>185</v>
      </c>
      <c r="B11" s="80"/>
      <c r="C11" s="80"/>
      <c r="D11" s="80"/>
    </row>
    <row r="12" spans="1:7" s="6" customFormat="1" ht="30" customHeight="1" x14ac:dyDescent="0.25">
      <c r="A12" s="4">
        <v>4</v>
      </c>
      <c r="B12" s="19" t="s">
        <v>115</v>
      </c>
      <c r="C12" s="5" t="s">
        <v>13</v>
      </c>
      <c r="D12" s="5"/>
    </row>
    <row r="13" spans="1:7" s="6" customFormat="1" ht="20.100000000000001" customHeight="1" x14ac:dyDescent="0.25">
      <c r="A13" s="4">
        <v>5</v>
      </c>
      <c r="B13" s="9" t="s">
        <v>124</v>
      </c>
      <c r="C13" s="5" t="s">
        <v>13</v>
      </c>
      <c r="D13" s="5">
        <v>0</v>
      </c>
    </row>
    <row r="14" spans="1:7" s="6" customFormat="1" ht="20.100000000000001" customHeight="1" x14ac:dyDescent="0.25">
      <c r="A14" s="4">
        <v>6</v>
      </c>
      <c r="B14" s="9" t="s">
        <v>125</v>
      </c>
      <c r="C14" s="5" t="s">
        <v>13</v>
      </c>
      <c r="D14" s="5">
        <v>113565.17128571399</v>
      </c>
    </row>
    <row r="15" spans="1:7" s="6" customFormat="1" ht="33" customHeight="1" x14ac:dyDescent="0.25">
      <c r="A15" s="4">
        <v>7</v>
      </c>
      <c r="B15" s="19" t="s">
        <v>186</v>
      </c>
      <c r="C15" s="5" t="s">
        <v>13</v>
      </c>
      <c r="D15" s="49">
        <f>D16+D17</f>
        <v>442875.84</v>
      </c>
    </row>
    <row r="16" spans="1:7" s="6" customFormat="1" ht="20.100000000000001" customHeight="1" x14ac:dyDescent="0.25">
      <c r="A16" s="4">
        <v>8</v>
      </c>
      <c r="B16" s="9" t="s">
        <v>126</v>
      </c>
      <c r="C16" s="5" t="s">
        <v>13</v>
      </c>
      <c r="D16" s="111">
        <v>346030.08000000002</v>
      </c>
    </row>
    <row r="17" spans="1:4" s="6" customFormat="1" ht="20.100000000000001" customHeight="1" x14ac:dyDescent="0.25">
      <c r="A17" s="4">
        <v>9</v>
      </c>
      <c r="B17" s="9" t="s">
        <v>127</v>
      </c>
      <c r="C17" s="5" t="s">
        <v>13</v>
      </c>
      <c r="D17" s="111">
        <v>96845.759999999995</v>
      </c>
    </row>
    <row r="18" spans="1:4" s="6" customFormat="1" ht="20.25" customHeight="1" x14ac:dyDescent="0.25">
      <c r="A18" s="4">
        <v>10</v>
      </c>
      <c r="B18" s="19" t="s">
        <v>116</v>
      </c>
      <c r="C18" s="5" t="s">
        <v>13</v>
      </c>
      <c r="D18" s="49">
        <f>D19+D24</f>
        <v>431132.85</v>
      </c>
    </row>
    <row r="19" spans="1:4" s="6" customFormat="1" ht="20.25" customHeight="1" x14ac:dyDescent="0.25">
      <c r="A19" s="4">
        <v>11</v>
      </c>
      <c r="B19" s="9" t="s">
        <v>187</v>
      </c>
      <c r="C19" s="5" t="s">
        <v>13</v>
      </c>
      <c r="D19" s="49">
        <f>D20+D21</f>
        <v>421532.85</v>
      </c>
    </row>
    <row r="20" spans="1:4" s="6" customFormat="1" ht="20.25" customHeight="1" x14ac:dyDescent="0.25">
      <c r="A20" s="4"/>
      <c r="B20" s="9" t="s">
        <v>126</v>
      </c>
      <c r="C20" s="5" t="s">
        <v>13</v>
      </c>
      <c r="D20" s="111">
        <v>327968.49</v>
      </c>
    </row>
    <row r="21" spans="1:4" s="6" customFormat="1" ht="20.25" customHeight="1" x14ac:dyDescent="0.25">
      <c r="A21" s="4"/>
      <c r="B21" s="9" t="s">
        <v>127</v>
      </c>
      <c r="C21" s="5" t="s">
        <v>13</v>
      </c>
      <c r="D21" s="111">
        <v>93564.36</v>
      </c>
    </row>
    <row r="22" spans="1:4" s="6" customFormat="1" ht="20.25" customHeight="1" x14ac:dyDescent="0.25">
      <c r="A22" s="4">
        <v>12</v>
      </c>
      <c r="B22" s="9" t="s">
        <v>188</v>
      </c>
      <c r="C22" s="5" t="s">
        <v>13</v>
      </c>
      <c r="D22" s="5">
        <v>0</v>
      </c>
    </row>
    <row r="23" spans="1:4" s="6" customFormat="1" ht="20.100000000000001" customHeight="1" x14ac:dyDescent="0.25">
      <c r="A23" s="4">
        <v>13</v>
      </c>
      <c r="B23" s="9" t="s">
        <v>128</v>
      </c>
      <c r="C23" s="5" t="s">
        <v>13</v>
      </c>
      <c r="D23" s="5">
        <v>0</v>
      </c>
    </row>
    <row r="24" spans="1:4" s="6" customFormat="1" ht="30" customHeight="1" x14ac:dyDescent="0.25">
      <c r="A24" s="4">
        <v>14</v>
      </c>
      <c r="B24" s="9" t="s">
        <v>129</v>
      </c>
      <c r="C24" s="5" t="s">
        <v>13</v>
      </c>
      <c r="D24" s="5">
        <f>800*12</f>
        <v>9600</v>
      </c>
    </row>
    <row r="25" spans="1:4" s="6" customFormat="1" ht="20.100000000000001" customHeight="1" x14ac:dyDescent="0.25">
      <c r="A25" s="4">
        <v>15</v>
      </c>
      <c r="B25" s="9" t="s">
        <v>130</v>
      </c>
      <c r="C25" s="5" t="s">
        <v>13</v>
      </c>
      <c r="D25" s="5">
        <v>0</v>
      </c>
    </row>
    <row r="26" spans="1:4" s="6" customFormat="1" ht="51.75" customHeight="1" x14ac:dyDescent="0.25">
      <c r="A26" s="76">
        <v>16</v>
      </c>
      <c r="B26" s="77" t="s">
        <v>363</v>
      </c>
      <c r="C26" s="78" t="s">
        <v>13</v>
      </c>
      <c r="D26" s="79">
        <f>D18+D24-D14</f>
        <v>327167.67871428595</v>
      </c>
    </row>
    <row r="27" spans="1:4" s="6" customFormat="1" ht="30" customHeight="1" x14ac:dyDescent="0.25">
      <c r="A27" s="4">
        <v>17</v>
      </c>
      <c r="B27" s="19" t="s">
        <v>117</v>
      </c>
      <c r="C27" s="5" t="s">
        <v>13</v>
      </c>
      <c r="D27" s="49">
        <v>0</v>
      </c>
    </row>
    <row r="28" spans="1:4" s="6" customFormat="1" ht="20.100000000000001" customHeight="1" x14ac:dyDescent="0.25">
      <c r="A28" s="4">
        <v>18</v>
      </c>
      <c r="B28" s="9" t="s">
        <v>122</v>
      </c>
      <c r="C28" s="5" t="s">
        <v>13</v>
      </c>
      <c r="D28" s="5">
        <v>0</v>
      </c>
    </row>
    <row r="29" spans="1:4" s="6" customFormat="1" ht="20.100000000000001" customHeight="1" x14ac:dyDescent="0.25">
      <c r="A29" s="4">
        <v>19</v>
      </c>
      <c r="B29" s="9" t="s">
        <v>123</v>
      </c>
      <c r="C29" s="5" t="s">
        <v>13</v>
      </c>
      <c r="D29" s="49">
        <f>D18-D26</f>
        <v>103965.17128571402</v>
      </c>
    </row>
    <row r="30" spans="1:4" s="6" customFormat="1" ht="32.25" customHeight="1" x14ac:dyDescent="0.25">
      <c r="A30" s="108" t="s">
        <v>291</v>
      </c>
      <c r="B30" s="108"/>
      <c r="C30" s="108"/>
      <c r="D30" s="108"/>
    </row>
    <row r="31" spans="1:4" s="6" customFormat="1" ht="75.75" customHeight="1" x14ac:dyDescent="0.25">
      <c r="A31" s="58">
        <v>21</v>
      </c>
      <c r="B31" s="58" t="s">
        <v>292</v>
      </c>
      <c r="C31" s="58" t="s">
        <v>293</v>
      </c>
      <c r="D31" s="58" t="s">
        <v>294</v>
      </c>
    </row>
    <row r="32" spans="1:4" s="6" customFormat="1" ht="20.100000000000001" customHeight="1" x14ac:dyDescent="0.25">
      <c r="A32" s="58"/>
      <c r="B32" s="66" t="s">
        <v>295</v>
      </c>
      <c r="C32" s="58"/>
      <c r="D32" s="58"/>
    </row>
    <row r="33" spans="1:4" s="6" customFormat="1" ht="32.25" customHeight="1" x14ac:dyDescent="0.25">
      <c r="A33" s="58"/>
      <c r="B33" s="66" t="s">
        <v>353</v>
      </c>
      <c r="C33" s="58"/>
      <c r="D33" s="59">
        <v>15707.136280952371</v>
      </c>
    </row>
    <row r="34" spans="1:4" s="6" customFormat="1" ht="33.75" customHeight="1" x14ac:dyDescent="0.25">
      <c r="A34" s="59" t="s">
        <v>296</v>
      </c>
      <c r="B34" s="58" t="s">
        <v>297</v>
      </c>
      <c r="C34" s="58" t="s">
        <v>339</v>
      </c>
      <c r="D34" s="59">
        <f>2450*12</f>
        <v>29400</v>
      </c>
    </row>
    <row r="35" spans="1:4" s="6" customFormat="1" ht="42.75" customHeight="1" x14ac:dyDescent="0.25">
      <c r="A35" s="59" t="s">
        <v>298</v>
      </c>
      <c r="B35" s="58" t="s">
        <v>299</v>
      </c>
      <c r="C35" s="58" t="s">
        <v>340</v>
      </c>
      <c r="D35" s="59">
        <f>1580*12</f>
        <v>18960</v>
      </c>
    </row>
    <row r="36" spans="1:4" s="6" customFormat="1" ht="45.75" customHeight="1" x14ac:dyDescent="0.25">
      <c r="A36" s="59" t="s">
        <v>300</v>
      </c>
      <c r="B36" s="58" t="s">
        <v>301</v>
      </c>
      <c r="C36" s="58" t="s">
        <v>302</v>
      </c>
      <c r="D36" s="59">
        <f>1478/3*12</f>
        <v>5912</v>
      </c>
    </row>
    <row r="37" spans="1:4" s="6" customFormat="1" ht="20.100000000000001" customHeight="1" x14ac:dyDescent="0.25">
      <c r="A37" s="59" t="s">
        <v>303</v>
      </c>
      <c r="B37" s="60" t="s">
        <v>304</v>
      </c>
      <c r="C37" s="60" t="s">
        <v>263</v>
      </c>
      <c r="D37" s="59">
        <f>1750.1*0.7*12</f>
        <v>14700.84</v>
      </c>
    </row>
    <row r="38" spans="1:4" s="6" customFormat="1" ht="66.75" customHeight="1" x14ac:dyDescent="0.25">
      <c r="A38" s="59" t="s">
        <v>305</v>
      </c>
      <c r="B38" s="60" t="s">
        <v>306</v>
      </c>
      <c r="C38" s="60" t="s">
        <v>307</v>
      </c>
      <c r="D38" s="61">
        <f>92339.64/14*12/2</f>
        <v>39574.131428571432</v>
      </c>
    </row>
    <row r="39" spans="1:4" s="6" customFormat="1" ht="54" customHeight="1" x14ac:dyDescent="0.25">
      <c r="A39" s="59" t="s">
        <v>308</v>
      </c>
      <c r="B39" s="60" t="s">
        <v>309</v>
      </c>
      <c r="C39" s="60" t="s">
        <v>244</v>
      </c>
      <c r="D39" s="61">
        <f>1750.1*0.83*12</f>
        <v>17430.995999999999</v>
      </c>
    </row>
    <row r="40" spans="1:4" s="6" customFormat="1" ht="110.25" customHeight="1" x14ac:dyDescent="0.25">
      <c r="A40" s="59" t="s">
        <v>310</v>
      </c>
      <c r="B40" s="60" t="s">
        <v>311</v>
      </c>
      <c r="C40" s="60" t="s">
        <v>244</v>
      </c>
      <c r="D40" s="61">
        <f>1750.1*1.98*12</f>
        <v>41582.375999999997</v>
      </c>
    </row>
    <row r="41" spans="1:4" s="6" customFormat="1" ht="84" customHeight="1" x14ac:dyDescent="0.25">
      <c r="A41" s="59" t="s">
        <v>312</v>
      </c>
      <c r="B41" s="58" t="s">
        <v>313</v>
      </c>
      <c r="C41" s="58" t="s">
        <v>314</v>
      </c>
      <c r="D41" s="59">
        <v>5935</v>
      </c>
    </row>
    <row r="42" spans="1:4" s="6" customFormat="1" ht="30" customHeight="1" x14ac:dyDescent="0.25">
      <c r="A42" s="59" t="s">
        <v>315</v>
      </c>
      <c r="B42" s="60" t="s">
        <v>316</v>
      </c>
      <c r="C42" s="60" t="s">
        <v>317</v>
      </c>
      <c r="D42" s="61">
        <v>725</v>
      </c>
    </row>
    <row r="43" spans="1:4" s="6" customFormat="1" ht="54" customHeight="1" x14ac:dyDescent="0.25">
      <c r="A43" s="59" t="s">
        <v>318</v>
      </c>
      <c r="B43" s="60" t="s">
        <v>319</v>
      </c>
      <c r="C43" s="60" t="s">
        <v>341</v>
      </c>
      <c r="D43" s="61">
        <f>5850*12</f>
        <v>70200</v>
      </c>
    </row>
    <row r="44" spans="1:4" s="6" customFormat="1" ht="34.5" customHeight="1" x14ac:dyDescent="0.25">
      <c r="A44" s="59" t="s">
        <v>320</v>
      </c>
      <c r="B44" s="67" t="s">
        <v>321</v>
      </c>
      <c r="C44" s="58" t="s">
        <v>347</v>
      </c>
      <c r="D44" s="59">
        <v>6000</v>
      </c>
    </row>
    <row r="45" spans="1:4" s="6" customFormat="1" ht="33.75" customHeight="1" x14ac:dyDescent="0.25">
      <c r="A45" s="59" t="s">
        <v>322</v>
      </c>
      <c r="B45" s="67" t="s">
        <v>325</v>
      </c>
      <c r="C45" s="58" t="s">
        <v>342</v>
      </c>
      <c r="D45" s="59">
        <f>130*3</f>
        <v>390</v>
      </c>
    </row>
    <row r="46" spans="1:4" s="6" customFormat="1" ht="59.25" customHeight="1" x14ac:dyDescent="0.25">
      <c r="A46" s="59" t="s">
        <v>323</v>
      </c>
      <c r="B46" s="68" t="s">
        <v>327</v>
      </c>
      <c r="C46" s="58"/>
      <c r="D46" s="59">
        <v>1234</v>
      </c>
    </row>
    <row r="47" spans="1:4" s="6" customFormat="1" ht="36" customHeight="1" x14ac:dyDescent="0.25">
      <c r="A47" s="59" t="s">
        <v>324</v>
      </c>
      <c r="B47" s="67" t="s">
        <v>343</v>
      </c>
      <c r="C47" s="58"/>
      <c r="D47" s="59">
        <v>250</v>
      </c>
    </row>
    <row r="48" spans="1:4" s="6" customFormat="1" ht="45" customHeight="1" x14ac:dyDescent="0.25">
      <c r="A48" s="59" t="s">
        <v>326</v>
      </c>
      <c r="B48" s="68" t="s">
        <v>344</v>
      </c>
      <c r="C48" s="60"/>
      <c r="D48" s="61">
        <v>305</v>
      </c>
    </row>
    <row r="49" spans="1:7" s="6" customFormat="1" ht="36.75" customHeight="1" x14ac:dyDescent="0.25">
      <c r="A49" s="59" t="s">
        <v>328</v>
      </c>
      <c r="B49" s="68" t="s">
        <v>345</v>
      </c>
      <c r="C49" s="60" t="s">
        <v>346</v>
      </c>
      <c r="D49" s="61">
        <v>2450.11</v>
      </c>
    </row>
    <row r="50" spans="1:7" s="6" customFormat="1" ht="26.25" customHeight="1" x14ac:dyDescent="0.25">
      <c r="A50" s="59" t="s">
        <v>356</v>
      </c>
      <c r="B50" s="58" t="s">
        <v>349</v>
      </c>
      <c r="C50" s="58"/>
      <c r="D50" s="58">
        <v>1447</v>
      </c>
    </row>
    <row r="51" spans="1:7" s="6" customFormat="1" ht="45" customHeight="1" x14ac:dyDescent="0.25">
      <c r="A51" s="59" t="s">
        <v>357</v>
      </c>
      <c r="B51" s="69" t="s">
        <v>348</v>
      </c>
      <c r="C51" s="74">
        <v>0.1</v>
      </c>
      <c r="D51" s="61">
        <f>0.1*SUM(D34:D50)</f>
        <v>25649.64534285714</v>
      </c>
    </row>
    <row r="52" spans="1:7" s="6" customFormat="1" ht="45" customHeight="1" x14ac:dyDescent="0.25">
      <c r="A52" s="59" t="s">
        <v>329</v>
      </c>
      <c r="B52" s="70" t="s">
        <v>355</v>
      </c>
      <c r="C52" s="74"/>
      <c r="D52" s="61">
        <f>SUM(D33:D51)</f>
        <v>297853.23505238094</v>
      </c>
    </row>
    <row r="53" spans="1:7" s="6" customFormat="1" ht="39.75" customHeight="1" x14ac:dyDescent="0.25">
      <c r="A53" s="59" t="s">
        <v>330</v>
      </c>
      <c r="B53" s="112" t="s">
        <v>364</v>
      </c>
      <c r="C53" s="58"/>
      <c r="D53" s="59">
        <f>D20+D33-D52</f>
        <v>45822.391228571418</v>
      </c>
    </row>
    <row r="54" spans="1:7" s="6" customFormat="1" ht="32.25" customHeight="1" x14ac:dyDescent="0.25">
      <c r="A54" s="59" t="s">
        <v>331</v>
      </c>
      <c r="B54" s="75" t="s">
        <v>334</v>
      </c>
      <c r="C54" s="58"/>
      <c r="D54" s="59"/>
    </row>
    <row r="55" spans="1:7" s="6" customFormat="1" ht="32.25" customHeight="1" x14ac:dyDescent="0.25">
      <c r="A55" s="59" t="s">
        <v>332</v>
      </c>
      <c r="B55" s="66" t="s">
        <v>354</v>
      </c>
      <c r="C55" s="58"/>
      <c r="D55" s="59">
        <f>[1]Лист1!$I$53</f>
        <v>-114071.79000000001</v>
      </c>
    </row>
    <row r="56" spans="1:7" s="6" customFormat="1" ht="28.5" customHeight="1" x14ac:dyDescent="0.25">
      <c r="A56" s="59" t="s">
        <v>333</v>
      </c>
      <c r="B56" s="69" t="s">
        <v>350</v>
      </c>
      <c r="C56" s="58" t="s">
        <v>351</v>
      </c>
      <c r="D56" s="59">
        <v>465</v>
      </c>
    </row>
    <row r="57" spans="1:7" s="6" customFormat="1" ht="32.25" customHeight="1" x14ac:dyDescent="0.25">
      <c r="A57" s="59" t="s">
        <v>335</v>
      </c>
      <c r="B57" s="69" t="s">
        <v>348</v>
      </c>
      <c r="C57" s="74">
        <v>0.1</v>
      </c>
      <c r="D57" s="61">
        <f>0.1*D56</f>
        <v>46.5</v>
      </c>
    </row>
    <row r="58" spans="1:7" s="6" customFormat="1" ht="32.25" customHeight="1" x14ac:dyDescent="0.25">
      <c r="A58" s="59" t="s">
        <v>336</v>
      </c>
      <c r="B58" s="70" t="s">
        <v>352</v>
      </c>
      <c r="C58" s="58"/>
      <c r="D58" s="59">
        <f>465+46.5</f>
        <v>511.5</v>
      </c>
    </row>
    <row r="59" spans="1:7" s="6" customFormat="1" ht="48.75" customHeight="1" x14ac:dyDescent="0.25">
      <c r="A59" s="59" t="s">
        <v>337</v>
      </c>
      <c r="B59" s="112" t="s">
        <v>365</v>
      </c>
      <c r="C59" s="62"/>
      <c r="D59" s="63">
        <f>D21+D55-D58</f>
        <v>-21018.930000000008</v>
      </c>
    </row>
    <row r="60" spans="1:7" s="6" customFormat="1" ht="40.5" customHeight="1" x14ac:dyDescent="0.25">
      <c r="A60" s="109" t="s">
        <v>189</v>
      </c>
      <c r="B60" s="109"/>
      <c r="C60" s="109"/>
      <c r="D60" s="109"/>
      <c r="E60" s="1"/>
      <c r="F60" s="1"/>
      <c r="G60" s="1"/>
    </row>
    <row r="61" spans="1:7" ht="15.75" customHeight="1" x14ac:dyDescent="0.25">
      <c r="A61" s="23">
        <v>22</v>
      </c>
      <c r="B61" s="71" t="s">
        <v>190</v>
      </c>
      <c r="C61" s="23" t="s">
        <v>6</v>
      </c>
      <c r="D61" s="58">
        <v>0</v>
      </c>
    </row>
    <row r="62" spans="1:7" x14ac:dyDescent="0.25">
      <c r="A62" s="23">
        <v>23</v>
      </c>
      <c r="B62" s="71" t="s">
        <v>191</v>
      </c>
      <c r="C62" s="23" t="s">
        <v>6</v>
      </c>
      <c r="D62" s="58">
        <v>0</v>
      </c>
    </row>
    <row r="63" spans="1:7" ht="31.5" x14ac:dyDescent="0.25">
      <c r="A63" s="23">
        <v>24</v>
      </c>
      <c r="B63" s="71" t="s">
        <v>192</v>
      </c>
      <c r="C63" s="23" t="s">
        <v>6</v>
      </c>
      <c r="D63" s="58">
        <v>0</v>
      </c>
    </row>
    <row r="64" spans="1:7" x14ac:dyDescent="0.25">
      <c r="A64" s="23">
        <v>25</v>
      </c>
      <c r="B64" s="71" t="s">
        <v>193</v>
      </c>
      <c r="C64" s="23" t="s">
        <v>13</v>
      </c>
      <c r="D64" s="58">
        <v>0</v>
      </c>
    </row>
    <row r="65" spans="1:7" x14ac:dyDescent="0.25">
      <c r="A65" s="104" t="s">
        <v>118</v>
      </c>
      <c r="B65" s="104"/>
      <c r="C65" s="104"/>
      <c r="D65" s="104"/>
    </row>
    <row r="66" spans="1:7" ht="36" customHeight="1" x14ac:dyDescent="0.25">
      <c r="A66" s="23">
        <v>26</v>
      </c>
      <c r="B66" s="72" t="s">
        <v>119</v>
      </c>
      <c r="C66" s="23" t="s">
        <v>13</v>
      </c>
      <c r="D66" s="59"/>
    </row>
    <row r="67" spans="1:7" x14ac:dyDescent="0.25">
      <c r="A67" s="23">
        <v>27</v>
      </c>
      <c r="B67" s="71" t="s">
        <v>124</v>
      </c>
      <c r="C67" s="23" t="s">
        <v>13</v>
      </c>
      <c r="D67" s="59">
        <v>0</v>
      </c>
    </row>
    <row r="68" spans="1:7" x14ac:dyDescent="0.25">
      <c r="A68" s="23">
        <v>28</v>
      </c>
      <c r="B68" s="71" t="s">
        <v>125</v>
      </c>
      <c r="C68" s="23" t="s">
        <v>13</v>
      </c>
      <c r="D68" s="59">
        <v>153867.79999999999</v>
      </c>
    </row>
    <row r="69" spans="1:7" ht="31.5" x14ac:dyDescent="0.25">
      <c r="A69" s="23">
        <v>29</v>
      </c>
      <c r="B69" s="72" t="s">
        <v>120</v>
      </c>
      <c r="C69" s="23" t="s">
        <v>13</v>
      </c>
      <c r="D69" s="59"/>
    </row>
    <row r="70" spans="1:7" x14ac:dyDescent="0.25">
      <c r="A70" s="23">
        <v>30</v>
      </c>
      <c r="B70" s="71" t="s">
        <v>124</v>
      </c>
      <c r="C70" s="23" t="s">
        <v>13</v>
      </c>
      <c r="D70" s="59">
        <v>0</v>
      </c>
    </row>
    <row r="71" spans="1:7" x14ac:dyDescent="0.25">
      <c r="A71" s="23">
        <v>31</v>
      </c>
      <c r="B71" s="71" t="s">
        <v>125</v>
      </c>
      <c r="C71" s="23" t="s">
        <v>13</v>
      </c>
      <c r="D71" s="59">
        <v>172827.5</v>
      </c>
    </row>
    <row r="72" spans="1:7" ht="36" customHeight="1" x14ac:dyDescent="0.25">
      <c r="A72" s="104" t="s">
        <v>194</v>
      </c>
      <c r="B72" s="104"/>
      <c r="C72" s="104"/>
      <c r="D72" s="104"/>
    </row>
    <row r="73" spans="1:7" ht="30.75" customHeight="1" x14ac:dyDescent="0.25">
      <c r="A73" s="105">
        <v>32</v>
      </c>
      <c r="B73" s="72" t="s">
        <v>91</v>
      </c>
      <c r="C73" s="23" t="s">
        <v>5</v>
      </c>
      <c r="D73" s="58" t="s">
        <v>256</v>
      </c>
      <c r="E73" s="8" t="s">
        <v>246</v>
      </c>
      <c r="F73" s="8" t="s">
        <v>251</v>
      </c>
      <c r="G73" s="8" t="s">
        <v>254</v>
      </c>
    </row>
    <row r="74" spans="1:7" x14ac:dyDescent="0.25">
      <c r="A74" s="106"/>
      <c r="B74" s="72" t="s">
        <v>59</v>
      </c>
      <c r="C74" s="23" t="s">
        <v>5</v>
      </c>
      <c r="D74" s="58" t="s">
        <v>241</v>
      </c>
      <c r="E74" s="8" t="s">
        <v>241</v>
      </c>
      <c r="F74" s="8" t="s">
        <v>241</v>
      </c>
      <c r="G74" s="8" t="s">
        <v>255</v>
      </c>
    </row>
    <row r="75" spans="1:7" x14ac:dyDescent="0.25">
      <c r="A75" s="106"/>
      <c r="B75" s="72" t="s">
        <v>121</v>
      </c>
      <c r="C75" s="23" t="s">
        <v>98</v>
      </c>
      <c r="D75" s="58">
        <f>1780.37+3151.11</f>
        <v>4931.4799999999996</v>
      </c>
      <c r="E75" s="8">
        <v>3151.114</v>
      </c>
      <c r="F75" s="8">
        <v>1780.37</v>
      </c>
      <c r="G75" s="8">
        <v>578.37</v>
      </c>
    </row>
    <row r="76" spans="1:7" x14ac:dyDescent="0.25">
      <c r="A76" s="106"/>
      <c r="B76" s="72" t="s">
        <v>195</v>
      </c>
      <c r="C76" s="23" t="s">
        <v>13</v>
      </c>
      <c r="D76" s="64">
        <f>20317.07+35964.93</f>
        <v>56282</v>
      </c>
      <c r="E76" s="55">
        <v>33581.589999999997</v>
      </c>
      <c r="F76" s="55">
        <f>25550.03+102513.97</f>
        <v>128064</v>
      </c>
      <c r="G76" s="55">
        <v>605736.73</v>
      </c>
    </row>
    <row r="77" spans="1:7" x14ac:dyDescent="0.25">
      <c r="A77" s="106"/>
      <c r="B77" s="71" t="s">
        <v>196</v>
      </c>
      <c r="C77" s="23" t="s">
        <v>13</v>
      </c>
      <c r="D77" s="65">
        <f>30491.42+17442.02</f>
        <v>47933.440000000002</v>
      </c>
      <c r="E77" s="56">
        <v>28509.91</v>
      </c>
      <c r="F77" s="56">
        <f>22265.26+88417.42</f>
        <v>110682.68</v>
      </c>
      <c r="G77" s="56">
        <v>511714.06</v>
      </c>
    </row>
    <row r="78" spans="1:7" x14ac:dyDescent="0.25">
      <c r="A78" s="106"/>
      <c r="B78" s="71" t="s">
        <v>197</v>
      </c>
      <c r="C78" s="23" t="s">
        <v>13</v>
      </c>
      <c r="D78" s="65">
        <f>D76-D77</f>
        <v>8348.5599999999977</v>
      </c>
      <c r="E78" s="56">
        <f>E76-E77</f>
        <v>5071.6799999999967</v>
      </c>
      <c r="F78" s="56">
        <f t="shared" ref="F78:G78" si="0">F76-F77</f>
        <v>17381.320000000007</v>
      </c>
      <c r="G78" s="56">
        <f t="shared" si="0"/>
        <v>94022.669999999984</v>
      </c>
    </row>
    <row r="79" spans="1:7" ht="31.5" x14ac:dyDescent="0.25">
      <c r="A79" s="106"/>
      <c r="B79" s="71" t="s">
        <v>200</v>
      </c>
      <c r="C79" s="23" t="s">
        <v>13</v>
      </c>
      <c r="D79" s="64">
        <f>20317.07+35964.93</f>
        <v>56282</v>
      </c>
      <c r="E79" s="55">
        <v>33581.589999999997</v>
      </c>
      <c r="F79" s="55">
        <f>25550.03+102513.97</f>
        <v>128064</v>
      </c>
      <c r="G79" s="55">
        <v>605736.73</v>
      </c>
    </row>
    <row r="80" spans="1:7" ht="31.5" x14ac:dyDescent="0.25">
      <c r="A80" s="106"/>
      <c r="B80" s="71" t="s">
        <v>199</v>
      </c>
      <c r="C80" s="23" t="s">
        <v>13</v>
      </c>
      <c r="D80" s="65">
        <f>30491.42+17442.02</f>
        <v>47933.440000000002</v>
      </c>
      <c r="E80" s="56">
        <v>28509.91</v>
      </c>
      <c r="F80" s="56">
        <f>22265.26+88417.42</f>
        <v>110682.68</v>
      </c>
      <c r="G80" s="56">
        <v>511714.06</v>
      </c>
    </row>
    <row r="81" spans="1:7" ht="31.5" x14ac:dyDescent="0.25">
      <c r="A81" s="106"/>
      <c r="B81" s="71" t="s">
        <v>198</v>
      </c>
      <c r="C81" s="23" t="s">
        <v>13</v>
      </c>
      <c r="D81" s="65">
        <f>D79-D80</f>
        <v>8348.5599999999977</v>
      </c>
      <c r="E81" s="56">
        <f>E79-E80</f>
        <v>5071.6799999999967</v>
      </c>
      <c r="F81" s="56">
        <f t="shared" ref="F81:G81" si="1">F79-F80</f>
        <v>17381.320000000007</v>
      </c>
      <c r="G81" s="56">
        <f t="shared" si="1"/>
        <v>94022.669999999984</v>
      </c>
    </row>
    <row r="82" spans="1:7" ht="47.25" x14ac:dyDescent="0.25">
      <c r="A82" s="107"/>
      <c r="B82" s="72" t="s">
        <v>201</v>
      </c>
      <c r="C82" s="23" t="s">
        <v>13</v>
      </c>
      <c r="D82" s="64">
        <v>0</v>
      </c>
      <c r="E82" s="8">
        <v>0</v>
      </c>
      <c r="F82" s="8">
        <v>0</v>
      </c>
      <c r="G82" s="8">
        <v>0</v>
      </c>
    </row>
    <row r="83" spans="1:7" ht="15.75" customHeight="1" x14ac:dyDescent="0.25">
      <c r="A83" s="101" t="s">
        <v>202</v>
      </c>
      <c r="B83" s="102"/>
      <c r="C83" s="102"/>
      <c r="D83" s="103"/>
    </row>
    <row r="84" spans="1:7" x14ac:dyDescent="0.25">
      <c r="A84" s="23">
        <v>33</v>
      </c>
      <c r="B84" s="71" t="s">
        <v>190</v>
      </c>
      <c r="C84" s="23" t="s">
        <v>6</v>
      </c>
      <c r="D84" s="65">
        <v>0</v>
      </c>
    </row>
    <row r="85" spans="1:7" x14ac:dyDescent="0.25">
      <c r="A85" s="23">
        <v>34</v>
      </c>
      <c r="B85" s="71" t="s">
        <v>191</v>
      </c>
      <c r="C85" s="23" t="s">
        <v>6</v>
      </c>
      <c r="D85" s="58">
        <v>0</v>
      </c>
    </row>
    <row r="86" spans="1:7" ht="31.5" x14ac:dyDescent="0.25">
      <c r="A86" s="23">
        <v>35</v>
      </c>
      <c r="B86" s="71" t="s">
        <v>192</v>
      </c>
      <c r="C86" s="23" t="s">
        <v>6</v>
      </c>
      <c r="D86" s="73">
        <v>0</v>
      </c>
    </row>
    <row r="87" spans="1:7" ht="25.5" customHeight="1" x14ac:dyDescent="0.25">
      <c r="A87" s="23">
        <v>36</v>
      </c>
      <c r="B87" s="71" t="s">
        <v>193</v>
      </c>
      <c r="C87" s="23" t="s">
        <v>13</v>
      </c>
      <c r="D87" s="58">
        <v>0</v>
      </c>
    </row>
    <row r="88" spans="1:7" ht="15.75" customHeight="1" x14ac:dyDescent="0.25">
      <c r="A88" s="101" t="s">
        <v>203</v>
      </c>
      <c r="B88" s="102"/>
      <c r="C88" s="102"/>
      <c r="D88" s="103"/>
    </row>
    <row r="89" spans="1:7" ht="31.5" x14ac:dyDescent="0.25">
      <c r="A89" s="23">
        <v>37</v>
      </c>
      <c r="B89" s="71" t="s">
        <v>204</v>
      </c>
      <c r="C89" s="23" t="s">
        <v>6</v>
      </c>
      <c r="D89" s="58">
        <v>0</v>
      </c>
    </row>
    <row r="90" spans="1:7" x14ac:dyDescent="0.25">
      <c r="A90" s="23">
        <v>38</v>
      </c>
      <c r="B90" s="71" t="s">
        <v>205</v>
      </c>
      <c r="C90" s="23" t="s">
        <v>6</v>
      </c>
      <c r="D90" s="58">
        <v>0</v>
      </c>
    </row>
    <row r="91" spans="1:7" ht="31.5" x14ac:dyDescent="0.25">
      <c r="A91" s="23">
        <v>39</v>
      </c>
      <c r="B91" s="71" t="s">
        <v>206</v>
      </c>
      <c r="C91" s="23" t="s">
        <v>13</v>
      </c>
      <c r="D91" s="73">
        <v>0</v>
      </c>
    </row>
    <row r="92" spans="1:7" x14ac:dyDescent="0.25">
      <c r="B92" s="1"/>
    </row>
    <row r="93" spans="1:7" x14ac:dyDescent="0.25">
      <c r="B93" s="1" t="s">
        <v>358</v>
      </c>
      <c r="D93" s="1" t="s">
        <v>359</v>
      </c>
    </row>
    <row r="94" spans="1:7" x14ac:dyDescent="0.25">
      <c r="B94" s="1"/>
    </row>
    <row r="95" spans="1:7" x14ac:dyDescent="0.25">
      <c r="B95" s="1"/>
    </row>
    <row r="96" spans="1:7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ht="15.75" customHeight="1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ht="15.75" customHeight="1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</sheetData>
  <mergeCells count="12">
    <mergeCell ref="E1:G4"/>
    <mergeCell ref="B2:D2"/>
    <mergeCell ref="B3:D3"/>
    <mergeCell ref="A83:D83"/>
    <mergeCell ref="A88:D88"/>
    <mergeCell ref="A72:D72"/>
    <mergeCell ref="A73:A82"/>
    <mergeCell ref="A11:D11"/>
    <mergeCell ref="A30:D30"/>
    <mergeCell ref="A60:D60"/>
    <mergeCell ref="A65:D65"/>
    <mergeCell ref="A5:E5"/>
  </mergeCells>
  <pageMargins left="0.21656249999999999" right="0.20052083333333334" top="0.31496062992125984" bottom="0.31496062992125984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2016-04-06T02:14:21Z</dcterms:modified>
</cp:coreProperties>
</file>