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F93" i="12" l="1"/>
  <c r="F92" i="12"/>
  <c r="F94" i="12" s="1"/>
  <c r="F90" i="12"/>
  <c r="F89" i="12"/>
  <c r="E94" i="12"/>
  <c r="G94" i="12" l="1"/>
  <c r="D67" i="12"/>
  <c r="D66" i="12"/>
  <c r="D64" i="12"/>
  <c r="D56" i="12"/>
  <c r="D36" i="12"/>
  <c r="D35" i="12"/>
  <c r="D16" i="12"/>
  <c r="D94" i="12" l="1"/>
  <c r="G91" i="12"/>
  <c r="F91" i="12"/>
  <c r="E91" i="12"/>
  <c r="D91" i="12"/>
  <c r="D70" i="12"/>
  <c r="D51" i="12"/>
  <c r="D48" i="12"/>
  <c r="D47" i="12"/>
  <c r="D44" i="12"/>
  <c r="D42" i="12"/>
  <c r="D25" i="12"/>
  <c r="D20" i="12"/>
  <c r="D58" i="12" l="1"/>
  <c r="D59" i="12" s="1"/>
  <c r="D60" i="12" s="1"/>
  <c r="D19" i="12"/>
  <c r="D27" i="12" s="1"/>
  <c r="D71" i="12"/>
  <c r="D72" i="12" s="1"/>
  <c r="D28" i="5" l="1"/>
</calcChain>
</file>

<file path=xl/sharedStrings.xml><?xml version="1.0" encoding="utf-8"?>
<sst xmlns="http://schemas.openxmlformats.org/spreadsheetml/2006/main" count="1052" uniqueCount="409">
  <si>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</si>
  <si>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</si>
  <si>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</si>
  <si>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</si>
  <si>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</si>
  <si>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</si>
  <si>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</si>
  <si>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</si>
  <si>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</si>
  <si>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</si>
  <si>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</si>
  <si>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</si>
  <si>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</si>
  <si>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</si>
  <si>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</si>
  <si>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</si>
  <si>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</si>
  <si>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</si>
  <si>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</si>
  <si>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</si>
  <si>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</si>
  <si>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</si>
  <si>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</si>
  <si>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</si>
  <si>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</si>
  <si>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</si>
  <si>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</si>
  <si>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</si>
  <si>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</si>
  <si>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</si>
  <si>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</si>
  <si>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</si>
  <si>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</si>
  <si>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</si>
  <si>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</si>
  <si>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</si>
  <si>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</si>
  <si>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</si>
  <si>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</si>
  <si>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</si>
  <si>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</si>
  <si>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</si>
  <si>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</si>
  <si>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</si>
  <si>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</si>
  <si>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</si>
  <si>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</si>
  <si>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</si>
  <si>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</si>
  <si>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</si>
  <si>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</si>
  <si>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</si>
  <si>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</si>
  <si>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</si>
  <si>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</si>
  <si>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</si>
  <si>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</si>
  <si>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</si>
  <si>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</si>
  <si>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</si>
  <si>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</si>
  <si>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</si>
  <si>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</si>
  <si>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</si>
  <si>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</si>
  <si>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</si>
  <si>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</si>
  <si>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</si>
  <si>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</si>
  <si>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</si>
  <si>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</si>
  <si>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</si>
  <si>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</si>
  <si>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</si>
  <si>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</si>
  <si>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</si>
  <si>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</si>
  <si>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</si>
  <si>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</si>
  <si>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</si>
  <si>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</si>
  <si>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</si>
  <si>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</si>
  <si>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</si>
  <si>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</si>
  <si>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</si>
  <si>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</si>
  <si>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</si>
  <si>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</si>
  <si>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</si>
  <si>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</si>
  <si>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</si>
  <si>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</si>
  <si>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</si>
  <si>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</si>
  <si>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</si>
  <si>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</si>
  <si>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</si>
  <si>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</si>
  <si>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</si>
  <si>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</si>
  <si>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</si>
  <si>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</si>
  <si>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</si>
  <si>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</si>
  <si>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</si>
  <si>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</si>
  <si>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</si>
  <si>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</si>
  <si>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</si>
  <si>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</si>
  <si>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</si>
  <si>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</si>
  <si>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</si>
  <si>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</si>
  <si>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</si>
  <si>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</si>
  <si>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</si>
  <si>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</si>
  <si>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</si>
  <si>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</si>
  <si>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</si>
  <si>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</si>
  <si>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</si>
  <si>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</si>
  <si>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</si>
  <si>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</si>
  <si>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</si>
  <si>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</si>
  <si>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</si>
  <si>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</si>
  <si>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</si>
  <si>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</si>
  <si>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</si>
  <si>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</si>
  <si>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</si>
  <si>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</si>
  <si>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</si>
  <si>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</si>
  <si>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</si>
  <si>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</si>
  <si>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</si>
  <si>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</si>
  <si>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</si>
  <si>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</si>
  <si>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</si>
  <si>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</si>
  <si>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</si>
  <si>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</si>
  <si>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</si>
  <si>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</si>
  <si>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</si>
  <si>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</si>
  <si>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</si>
  <si>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</si>
  <si>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</si>
  <si>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</si>
  <si>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</si>
  <si>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</si>
  <si>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</si>
  <si>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</si>
  <si>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</si>
  <si>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</si>
  <si>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</si>
  <si>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</si>
  <si>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</si>
  <si>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</si>
  <si>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</si>
  <si>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</si>
  <si>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</si>
  <si>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</si>
  <si>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</si>
  <si>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</si>
  <si>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</si>
  <si>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</si>
  <si>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</si>
  <si>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</si>
  <si>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</si>
  <si>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</si>
  <si>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</si>
  <si>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</si>
  <si>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</si>
  <si>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</si>
  <si>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</si>
  <si>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</si>
  <si>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</si>
  <si>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</si>
  <si>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</si>
  <si>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</si>
  <si>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</si>
  <si>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</si>
  <si>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</si>
  <si>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</si>
  <si>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</si>
  <si>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</si>
  <si>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</si>
  <si>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</si>
  <si>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</si>
  <si>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</si>
  <si>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</si>
  <si>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</si>
  <si>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</si>
  <si>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</si>
  <si>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</si>
  <si>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</si>
  <si>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</si>
  <si>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</si>
  <si>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</si>
  <si>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</si>
  <si>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</si>
  <si>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</si>
  <si>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</si>
  <si>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</si>
  <si>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</si>
  <si>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</si>
  <si>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</si>
  <si>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</si>
  <si>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</si>
  <si>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</si>
  <si>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</si>
  <si>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</si>
  <si>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</si>
  <si>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</si>
  <si>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</si>
  <si>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</si>
  <si>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</si>
  <si>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</si>
  <si>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</si>
  <si>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</si>
  <si>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</si>
  <si>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</si>
  <si>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</si>
  <si>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</si>
  <si>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</si>
  <si>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</si>
  <si>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</si>
  <si>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</si>
  <si>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</si>
  <si>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</si>
  <si>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</si>
  <si>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</si>
  <si>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</si>
  <si>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</si>
  <si>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</si>
  <si>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</si>
  <si>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</si>
  <si>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</si>
  <si>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</si>
  <si>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</si>
  <si>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</si>
  <si>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</si>
  <si>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</si>
  <si>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</si>
  <si>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</si>
  <si>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</si>
  <si>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</si>
  <si>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</si>
  <si>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</si>
  <si>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</si>
  <si>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</si>
  <si>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</si>
  <si>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</si>
  <si>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</si>
  <si>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</si>
  <si>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</si>
  <si>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</si>
  <si>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</si>
  <si>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</si>
  <si>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</si>
  <si>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</si>
  <si>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</si>
  <si>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</si>
  <si>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</si>
  <si>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</si>
  <si>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</si>
  <si>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</si>
  <si>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</si>
  <si>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</si>
  <si>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</si>
  <si>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</si>
  <si>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</si>
  <si>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</si>
  <si>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</si>
  <si>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</si>
  <si>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</si>
  <si>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</si>
  <si>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</si>
  <si>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</si>
  <si>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</si>
  <si>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</si>
  <si>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</si>
  <si>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</si>
  <si>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</si>
  <si>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</si>
  <si>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</si>
  <si>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45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</si>
  <si>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</si>
  <si>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</si>
  <si>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</si>
  <si>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</si>
  <si>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</si>
  <si>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</si>
  <si>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</si>
  <si>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</si>
  <si>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</si>
  <si>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</si>
  <si>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</si>
  <si>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</si>
  <si>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</si>
  <si>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</si>
  <si>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</si>
  <si>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</si>
  <si>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</si>
  <si>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</si>
  <si>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</si>
  <si>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</si>
  <si>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</si>
  <si>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</si>
  <si>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</si>
  <si>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</si>
  <si>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</si>
  <si>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</si>
  <si>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</si>
  <si>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</si>
  <si>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</si>
  <si>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</si>
  <si>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</si>
  <si>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</si>
  <si>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</si>
  <si>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</si>
  <si>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>по договору 5850 руб. 1 лифт</t>
  </si>
  <si>
    <t xml:space="preserve"> 22.9</t>
  </si>
  <si>
    <t>Подготовка лифтов к ежегодному ТО</t>
  </si>
  <si>
    <t>6000руб./шт.</t>
  </si>
  <si>
    <t xml:space="preserve"> 22.10</t>
  </si>
  <si>
    <t>2 раза (перед и после отопительного периода)</t>
  </si>
  <si>
    <t xml:space="preserve"> 22.11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</si>
  <si>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</si>
  <si>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</si>
  <si>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</si>
  <si>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</si>
  <si>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</si>
  <si>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</si>
  <si>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>Генеральная уборка подъезда</t>
  </si>
  <si>
    <t>1147 руб. 1 подъезд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</si>
  <si>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</si>
  <si>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</si>
  <si>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</si>
  <si>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22.18</t>
  </si>
  <si>
    <t xml:space="preserve"> 22.19</t>
  </si>
  <si>
    <t xml:space="preserve"> 22.20</t>
  </si>
  <si>
    <t xml:space="preserve">Скашивание травы 2 раза </t>
  </si>
  <si>
    <t>июль и сентябрь</t>
  </si>
  <si>
    <t xml:space="preserve"> 22.21</t>
  </si>
  <si>
    <t xml:space="preserve"> 22.22</t>
  </si>
  <si>
    <t>Подготовка и сдача теплового пункта к отопительному периоду 2015-2016 гг.</t>
  </si>
  <si>
    <t xml:space="preserve"> 22.23</t>
  </si>
  <si>
    <t>Ремонт мусорных баков</t>
  </si>
  <si>
    <t>уголок 32мм 2метра</t>
  </si>
  <si>
    <t xml:space="preserve"> 22.24</t>
  </si>
  <si>
    <t>Покраска подъездных козырьков(август)</t>
  </si>
  <si>
    <t>2 шт.</t>
  </si>
  <si>
    <t xml:space="preserve"> 22.25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</si>
  <si>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</si>
  <si>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</si>
  <si>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</si>
  <si>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</si>
  <si>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</si>
  <si>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</si>
  <si>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 xml:space="preserve"> 22.29</t>
  </si>
  <si>
    <t>Прочие расходы (канцтовары, наклейки и логотипы, платежные документы и т. д.)</t>
  </si>
  <si>
    <t xml:space="preserve"> 22.30</t>
  </si>
  <si>
    <t>Вознаграждение управляющей компании</t>
  </si>
  <si>
    <t xml:space="preserve"> 22.31</t>
  </si>
  <si>
    <t>Сумма расходов по статье содержание.</t>
  </si>
  <si>
    <t xml:space="preserve"> 22.32</t>
  </si>
  <si>
    <t>Остаток средств на конец периода  по статье содержание с учетом остатков 2014 г.</t>
  </si>
  <si>
    <t xml:space="preserve"> 22.33</t>
  </si>
  <si>
    <t>Текущий ремонт</t>
  </si>
  <si>
    <t xml:space="preserve"> 22.34</t>
  </si>
  <si>
    <t>Остаток средст по статье текущий ремонт за 2014 г.("-" перерасход)</t>
  </si>
  <si>
    <t xml:space="preserve"> 22.35</t>
  </si>
  <si>
    <t xml:space="preserve"> 22.36</t>
  </si>
  <si>
    <t xml:space="preserve"> 22.37</t>
  </si>
  <si>
    <t xml:space="preserve"> 22.38</t>
  </si>
  <si>
    <t xml:space="preserve"> 22.39</t>
  </si>
  <si>
    <t xml:space="preserve"> 22.40</t>
  </si>
  <si>
    <t>Сумма расходов по статье текущий ремонт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</si>
  <si>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</si>
  <si>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</si>
  <si>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</si>
  <si>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45</t>
  </si>
  <si>
    <t>7227,84 руб./мес</t>
  </si>
  <si>
    <t>4420руб./мес</t>
  </si>
  <si>
    <t>Установка шпингалетов и пружины</t>
  </si>
  <si>
    <t xml:space="preserve">Замена зажимов (орех) по линии электроснабжения </t>
  </si>
  <si>
    <t xml:space="preserve"> 6 шт.</t>
  </si>
  <si>
    <t xml:space="preserve">Окраска забора клумбы </t>
  </si>
  <si>
    <t xml:space="preserve">Замена участка трубопровода системы канализации </t>
  </si>
  <si>
    <t xml:space="preserve">Замена сборки на ГВС и отоплении диам. 20 </t>
  </si>
  <si>
    <t xml:space="preserve"> 22.14</t>
  </si>
  <si>
    <t xml:space="preserve"> 22.17</t>
  </si>
  <si>
    <t xml:space="preserve">Очистка подвальных помещений от мусора (фикалий) </t>
  </si>
  <si>
    <t>Ремонт мусоропровода 45/1 (3,5,6)</t>
  </si>
  <si>
    <t>Установка светодиодных светильников</t>
  </si>
  <si>
    <t>40 шт</t>
  </si>
  <si>
    <t xml:space="preserve">Промывка системы отопления </t>
  </si>
  <si>
    <t>1 м д 100мм</t>
  </si>
  <si>
    <t xml:space="preserve">Ремонт освещения подвального помещения
 ( замена патронов)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</si>
</sst>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4" t="s">
        <v>132</v>
      </c>
      <c r="B1" s="94"/>
      <c r="C1" s="94"/>
      <c r="D1" s="94"/>
    </row>
    <row r="2" spans="1:4" s="14" customFormat="1" x14ac:dyDescent="0.25"/>
    <row r="3" spans="1:4" s="14" customFormat="1" x14ac:dyDescent="0.25">
      <c r="A3" s="95" t="s">
        <v>14</v>
      </c>
      <c r="B3" s="95"/>
      <c r="C3" s="95"/>
      <c r="D3" s="9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93" t="s">
        <v>15</v>
      </c>
      <c r="B7" s="93"/>
      <c r="C7" s="93"/>
      <c r="D7" s="9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3" t="s">
        <v>39</v>
      </c>
      <c r="B10" s="93"/>
      <c r="C10" s="93"/>
      <c r="D10" s="9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3" t="s">
        <v>19</v>
      </c>
      <c r="B12" s="93"/>
      <c r="C12" s="93"/>
      <c r="D12" s="93"/>
    </row>
    <row r="13" spans="1:4" s="6" customFormat="1" ht="54.7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90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3948.6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419.59999999999991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210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3" t="s">
        <v>30</v>
      </c>
      <c r="B37" s="93"/>
      <c r="C37" s="93"/>
      <c r="D37" s="9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2" t="s">
        <v>83</v>
      </c>
      <c r="B1" s="102"/>
      <c r="C1" s="102"/>
      <c r="D1" s="10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42460</v>
      </c>
    </row>
    <row r="5" spans="1:4" s="6" customFormat="1" ht="20.100000000000001" customHeight="1" x14ac:dyDescent="0.25">
      <c r="A5" s="93" t="s">
        <v>41</v>
      </c>
      <c r="B5" s="93"/>
      <c r="C5" s="93"/>
      <c r="D5" s="9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3" t="s">
        <v>173</v>
      </c>
      <c r="B7" s="93"/>
      <c r="C7" s="93"/>
      <c r="D7" s="9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3" t="s">
        <v>84</v>
      </c>
      <c r="B10" s="93"/>
      <c r="C10" s="93"/>
      <c r="D10" s="9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3" t="s">
        <v>49</v>
      </c>
      <c r="B17" s="93"/>
      <c r="C17" s="93"/>
      <c r="D17" s="9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0" t="s">
        <v>85</v>
      </c>
      <c r="B20" s="100"/>
      <c r="C20" s="100"/>
      <c r="D20" s="100"/>
    </row>
    <row r="21" spans="1:4" s="6" customFormat="1" ht="20.100000000000001" customHeight="1" x14ac:dyDescent="0.25">
      <c r="A21" s="97" t="s">
        <v>146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8"/>
      <c r="B22" s="3" t="s">
        <v>53</v>
      </c>
      <c r="C22" s="5" t="s">
        <v>5</v>
      </c>
      <c r="D22" s="50" t="s">
        <v>277</v>
      </c>
    </row>
    <row r="23" spans="1:4" s="6" customFormat="1" ht="20.100000000000001" customHeight="1" thickBot="1" x14ac:dyDescent="0.3">
      <c r="A23" s="99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97">
        <v>12</v>
      </c>
      <c r="B24" s="55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98"/>
      <c r="B25" s="3" t="s">
        <v>53</v>
      </c>
      <c r="C25" s="5" t="s">
        <v>5</v>
      </c>
      <c r="D25" s="50" t="s">
        <v>277</v>
      </c>
    </row>
    <row r="26" spans="1:4" s="6" customFormat="1" ht="20.100000000000001" customHeight="1" thickBot="1" x14ac:dyDescent="0.3">
      <c r="A26" s="99"/>
      <c r="B26" s="44" t="s">
        <v>54</v>
      </c>
      <c r="C26" s="30" t="s">
        <v>5</v>
      </c>
      <c r="D26" s="31">
        <v>1990</v>
      </c>
    </row>
    <row r="27" spans="1:4" s="6" customFormat="1" ht="20.100000000000001" customHeight="1" thickBot="1" x14ac:dyDescent="0.3">
      <c r="A27" s="101" t="s">
        <v>55</v>
      </c>
      <c r="B27" s="101"/>
      <c r="C27" s="101"/>
      <c r="D27" s="101"/>
    </row>
    <row r="28" spans="1:4" s="6" customFormat="1" ht="20.100000000000001" customHeight="1" x14ac:dyDescent="0.25">
      <c r="A28" s="97">
        <v>13</v>
      </c>
      <c r="B28" s="55" t="s">
        <v>56</v>
      </c>
      <c r="C28" s="26" t="s">
        <v>5</v>
      </c>
      <c r="D28" s="27" t="s">
        <v>280</v>
      </c>
    </row>
    <row r="29" spans="1:4" s="6" customFormat="1" ht="20.100000000000001" customHeight="1" x14ac:dyDescent="0.25">
      <c r="A29" s="98"/>
      <c r="B29" s="7" t="s">
        <v>57</v>
      </c>
      <c r="C29" s="5" t="s">
        <v>5</v>
      </c>
      <c r="D29" s="28" t="s">
        <v>281</v>
      </c>
    </row>
    <row r="30" spans="1:4" s="6" customFormat="1" ht="36.75" customHeight="1" x14ac:dyDescent="0.25">
      <c r="A30" s="98"/>
      <c r="B30" s="3" t="s">
        <v>58</v>
      </c>
      <c r="C30" s="5" t="s">
        <v>5</v>
      </c>
      <c r="D30" s="50" t="s">
        <v>282</v>
      </c>
    </row>
    <row r="31" spans="1:4" s="6" customFormat="1" ht="20.100000000000001" customHeight="1" x14ac:dyDescent="0.25">
      <c r="A31" s="98"/>
      <c r="B31" s="3" t="s">
        <v>59</v>
      </c>
      <c r="C31" s="5" t="s">
        <v>5</v>
      </c>
      <c r="D31" s="50" t="s">
        <v>283</v>
      </c>
    </row>
    <row r="32" spans="1:4" s="6" customFormat="1" ht="20.100000000000001" customHeight="1" x14ac:dyDescent="0.25">
      <c r="A32" s="98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99"/>
      <c r="B33" s="58" t="s">
        <v>61</v>
      </c>
      <c r="C33" s="30" t="s">
        <v>5</v>
      </c>
      <c r="D33" s="36">
        <v>42925</v>
      </c>
    </row>
    <row r="34" spans="1:4" ht="15.75" customHeight="1" x14ac:dyDescent="0.25">
      <c r="A34" s="97">
        <v>14</v>
      </c>
      <c r="B34" s="55" t="s">
        <v>56</v>
      </c>
      <c r="C34" s="26" t="s">
        <v>5</v>
      </c>
      <c r="D34" s="27" t="s">
        <v>247</v>
      </c>
    </row>
    <row r="35" spans="1:4" x14ac:dyDescent="0.25">
      <c r="A35" s="98"/>
      <c r="B35" s="7" t="s">
        <v>57</v>
      </c>
      <c r="C35" s="5" t="s">
        <v>5</v>
      </c>
      <c r="D35" s="28" t="s">
        <v>281</v>
      </c>
    </row>
    <row r="36" spans="1:4" ht="31.5" x14ac:dyDescent="0.25">
      <c r="A36" s="98"/>
      <c r="B36" s="3" t="s">
        <v>58</v>
      </c>
      <c r="C36" s="5" t="s">
        <v>5</v>
      </c>
      <c r="D36" s="50" t="s">
        <v>284</v>
      </c>
    </row>
    <row r="37" spans="1:4" ht="15.75" customHeight="1" x14ac:dyDescent="0.25">
      <c r="A37" s="98"/>
      <c r="B37" s="3" t="s">
        <v>59</v>
      </c>
      <c r="C37" s="5" t="s">
        <v>5</v>
      </c>
      <c r="D37" s="50" t="s">
        <v>242</v>
      </c>
    </row>
    <row r="38" spans="1:4" x14ac:dyDescent="0.25">
      <c r="A38" s="98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99"/>
      <c r="B39" s="58" t="s">
        <v>61</v>
      </c>
      <c r="C39" s="30" t="s">
        <v>5</v>
      </c>
      <c r="D39" s="36">
        <v>44148</v>
      </c>
    </row>
    <row r="40" spans="1:4" x14ac:dyDescent="0.25">
      <c r="A40" s="97">
        <v>15</v>
      </c>
      <c r="B40" s="55" t="s">
        <v>56</v>
      </c>
      <c r="C40" s="26" t="s">
        <v>5</v>
      </c>
      <c r="D40" s="27" t="s">
        <v>258</v>
      </c>
    </row>
    <row r="41" spans="1:4" ht="15.75" customHeight="1" x14ac:dyDescent="0.25">
      <c r="A41" s="98"/>
      <c r="B41" s="7" t="s">
        <v>57</v>
      </c>
      <c r="C41" s="5" t="s">
        <v>5</v>
      </c>
      <c r="D41" s="28" t="s">
        <v>281</v>
      </c>
    </row>
    <row r="42" spans="1:4" ht="31.5" x14ac:dyDescent="0.25">
      <c r="A42" s="98"/>
      <c r="B42" s="3" t="s">
        <v>58</v>
      </c>
      <c r="C42" s="5" t="s">
        <v>5</v>
      </c>
      <c r="D42" s="50" t="s">
        <v>284</v>
      </c>
    </row>
    <row r="43" spans="1:4" ht="15.75" customHeight="1" x14ac:dyDescent="0.25">
      <c r="A43" s="98"/>
      <c r="B43" s="3" t="s">
        <v>59</v>
      </c>
      <c r="C43" s="5" t="s">
        <v>5</v>
      </c>
      <c r="D43" s="50" t="s">
        <v>285</v>
      </c>
    </row>
    <row r="44" spans="1:4" x14ac:dyDescent="0.25">
      <c r="A44" s="98"/>
      <c r="B44" s="3" t="s">
        <v>60</v>
      </c>
      <c r="C44" s="5" t="s">
        <v>5</v>
      </c>
      <c r="D44" s="42"/>
    </row>
    <row r="45" spans="1:4" ht="15.75" customHeight="1" thickBot="1" x14ac:dyDescent="0.3">
      <c r="A45" s="99"/>
      <c r="B45" s="58" t="s">
        <v>61</v>
      </c>
      <c r="C45" s="30" t="s">
        <v>5</v>
      </c>
      <c r="D45" s="36"/>
    </row>
    <row r="46" spans="1:4" ht="15.75" customHeight="1" x14ac:dyDescent="0.25">
      <c r="A46" s="96" t="s">
        <v>62</v>
      </c>
      <c r="B46" s="96"/>
      <c r="C46" s="96"/>
      <c r="D46" s="96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6" t="s">
        <v>65</v>
      </c>
      <c r="B49" s="96"/>
      <c r="C49" s="96"/>
      <c r="D49" s="96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6" t="s">
        <v>67</v>
      </c>
      <c r="B51" s="96"/>
      <c r="C51" s="96"/>
      <c r="D51" s="96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96" t="s">
        <v>69</v>
      </c>
      <c r="B53" s="96"/>
      <c r="C53" s="96"/>
      <c r="D53" s="96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3" t="s">
        <v>71</v>
      </c>
      <c r="B55" s="93"/>
      <c r="C55" s="93"/>
      <c r="D55" s="93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6" t="s">
        <v>74</v>
      </c>
      <c r="B58" s="96"/>
      <c r="C58" s="96"/>
      <c r="D58" s="96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6" t="s">
        <v>76</v>
      </c>
      <c r="B60" s="96"/>
      <c r="C60" s="96"/>
      <c r="D60" s="96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227</v>
      </c>
    </row>
    <row r="62" spans="1:4" x14ac:dyDescent="0.25">
      <c r="A62" s="96" t="s">
        <v>78</v>
      </c>
      <c r="B62" s="96"/>
      <c r="C62" s="96"/>
      <c r="D62" s="96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6" t="s">
        <v>80</v>
      </c>
      <c r="B64" s="96"/>
      <c r="C64" s="96"/>
      <c r="D64" s="96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93" t="s">
        <v>86</v>
      </c>
      <c r="B66" s="93"/>
      <c r="C66" s="93"/>
      <c r="D66" s="93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4" t="s">
        <v>90</v>
      </c>
      <c r="B1" s="94"/>
      <c r="C1" s="94"/>
      <c r="D1" s="9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97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98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98"/>
      <c r="B7" s="7" t="s">
        <v>88</v>
      </c>
      <c r="C7" s="5" t="s">
        <v>13</v>
      </c>
      <c r="D7" s="53" t="s">
        <v>276</v>
      </c>
    </row>
    <row r="8" spans="1:4" s="6" customFormat="1" ht="32.25" customHeight="1" x14ac:dyDescent="0.25">
      <c r="A8" s="98"/>
      <c r="B8" s="3" t="s">
        <v>175</v>
      </c>
      <c r="C8" s="5" t="s">
        <v>5</v>
      </c>
      <c r="D8" s="28"/>
    </row>
    <row r="9" spans="1:4" s="6" customFormat="1" ht="34.5" customHeight="1" x14ac:dyDescent="0.25">
      <c r="A9" s="98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8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99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97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98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98"/>
      <c r="B14" s="7" t="s">
        <v>88</v>
      </c>
      <c r="C14" s="5" t="s">
        <v>13</v>
      </c>
      <c r="D14" s="53" t="s">
        <v>276</v>
      </c>
    </row>
    <row r="15" spans="1:4" ht="31.5" x14ac:dyDescent="0.25">
      <c r="A15" s="98"/>
      <c r="B15" s="3" t="s">
        <v>175</v>
      </c>
      <c r="C15" s="5" t="s">
        <v>5</v>
      </c>
      <c r="D15" s="28"/>
    </row>
    <row r="16" spans="1:4" ht="31.5" x14ac:dyDescent="0.25">
      <c r="A16" s="98"/>
      <c r="B16" s="3" t="s">
        <v>176</v>
      </c>
      <c r="C16" s="5" t="s">
        <v>5</v>
      </c>
      <c r="D16" s="28" t="s">
        <v>17</v>
      </c>
    </row>
    <row r="17" spans="1:4" x14ac:dyDescent="0.25">
      <c r="A17" s="98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99"/>
      <c r="B18" s="51" t="s">
        <v>89</v>
      </c>
      <c r="C18" s="30" t="s">
        <v>5</v>
      </c>
      <c r="D18" s="31" t="s">
        <v>265</v>
      </c>
    </row>
    <row r="19" spans="1:4" x14ac:dyDescent="0.25">
      <c r="A19" s="97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98"/>
      <c r="B20" s="7" t="s">
        <v>59</v>
      </c>
      <c r="C20" s="5" t="s">
        <v>5</v>
      </c>
      <c r="D20" s="28" t="s">
        <v>240</v>
      </c>
    </row>
    <row r="21" spans="1:4" ht="30" x14ac:dyDescent="0.25">
      <c r="A21" s="98"/>
      <c r="B21" s="7" t="s">
        <v>88</v>
      </c>
      <c r="C21" s="5" t="s">
        <v>13</v>
      </c>
      <c r="D21" s="53" t="s">
        <v>276</v>
      </c>
    </row>
    <row r="22" spans="1:4" ht="31.5" x14ac:dyDescent="0.25">
      <c r="A22" s="98"/>
      <c r="B22" s="3" t="s">
        <v>175</v>
      </c>
      <c r="C22" s="5" t="s">
        <v>5</v>
      </c>
      <c r="D22" s="28"/>
    </row>
    <row r="23" spans="1:4" ht="31.5" x14ac:dyDescent="0.25">
      <c r="A23" s="98"/>
      <c r="B23" s="3" t="s">
        <v>176</v>
      </c>
      <c r="C23" s="5" t="s">
        <v>5</v>
      </c>
      <c r="D23" s="28" t="s">
        <v>17</v>
      </c>
    </row>
    <row r="24" spans="1:4" x14ac:dyDescent="0.25">
      <c r="A24" s="98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99"/>
      <c r="B25" s="51" t="s">
        <v>89</v>
      </c>
      <c r="C25" s="30" t="s">
        <v>5</v>
      </c>
      <c r="D25" s="31" t="s">
        <v>265</v>
      </c>
    </row>
    <row r="26" spans="1:4" ht="31.5" x14ac:dyDescent="0.25">
      <c r="A26" s="97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98"/>
      <c r="B27" s="7" t="s">
        <v>59</v>
      </c>
      <c r="C27" s="5" t="s">
        <v>5</v>
      </c>
      <c r="D27" s="28" t="s">
        <v>240</v>
      </c>
    </row>
    <row r="28" spans="1:4" ht="30" x14ac:dyDescent="0.25">
      <c r="A28" s="98"/>
      <c r="B28" s="7" t="s">
        <v>88</v>
      </c>
      <c r="C28" s="5" t="s">
        <v>13</v>
      </c>
      <c r="D28" s="53" t="s">
        <v>276</v>
      </c>
    </row>
    <row r="29" spans="1:4" ht="31.5" x14ac:dyDescent="0.25">
      <c r="A29" s="98"/>
      <c r="B29" s="3" t="s">
        <v>175</v>
      </c>
      <c r="C29" s="5" t="s">
        <v>5</v>
      </c>
      <c r="D29" s="28"/>
    </row>
    <row r="30" spans="1:4" ht="31.5" x14ac:dyDescent="0.25">
      <c r="A30" s="98"/>
      <c r="B30" s="3" t="s">
        <v>176</v>
      </c>
      <c r="C30" s="5" t="s">
        <v>5</v>
      </c>
      <c r="D30" s="28" t="s">
        <v>17</v>
      </c>
    </row>
    <row r="31" spans="1:4" x14ac:dyDescent="0.25">
      <c r="A31" s="98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99"/>
      <c r="B32" s="51" t="s">
        <v>89</v>
      </c>
      <c r="C32" s="30" t="s">
        <v>5</v>
      </c>
      <c r="D32" s="31" t="s">
        <v>265</v>
      </c>
    </row>
    <row r="33" spans="1:4" ht="31.5" x14ac:dyDescent="0.25">
      <c r="A33" s="97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98"/>
      <c r="B34" s="7" t="s">
        <v>59</v>
      </c>
      <c r="C34" s="5" t="s">
        <v>5</v>
      </c>
      <c r="D34" s="28"/>
    </row>
    <row r="35" spans="1:4" ht="30" x14ac:dyDescent="0.25">
      <c r="A35" s="98"/>
      <c r="B35" s="7" t="s">
        <v>88</v>
      </c>
      <c r="C35" s="5" t="s">
        <v>13</v>
      </c>
      <c r="D35" s="53" t="s">
        <v>276</v>
      </c>
    </row>
    <row r="36" spans="1:4" ht="31.5" x14ac:dyDescent="0.25">
      <c r="A36" s="98"/>
      <c r="B36" s="3" t="s">
        <v>175</v>
      </c>
      <c r="C36" s="5" t="s">
        <v>5</v>
      </c>
      <c r="D36" s="28"/>
    </row>
    <row r="37" spans="1:4" ht="31.5" x14ac:dyDescent="0.25">
      <c r="A37" s="98"/>
      <c r="B37" s="3" t="s">
        <v>176</v>
      </c>
      <c r="C37" s="5" t="s">
        <v>5</v>
      </c>
      <c r="D37" s="28" t="s">
        <v>17</v>
      </c>
    </row>
    <row r="38" spans="1:4" x14ac:dyDescent="0.25">
      <c r="A38" s="98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99"/>
      <c r="B39" s="51" t="s">
        <v>89</v>
      </c>
      <c r="C39" s="30" t="s">
        <v>5</v>
      </c>
      <c r="D39" s="31" t="s">
        <v>265</v>
      </c>
    </row>
    <row r="40" spans="1:4" ht="47.25" x14ac:dyDescent="0.25">
      <c r="A40" s="97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98"/>
      <c r="B41" s="7" t="s">
        <v>59</v>
      </c>
      <c r="C41" s="5" t="s">
        <v>5</v>
      </c>
      <c r="D41" s="28" t="s">
        <v>241</v>
      </c>
    </row>
    <row r="42" spans="1:4" ht="30" x14ac:dyDescent="0.25">
      <c r="A42" s="98"/>
      <c r="B42" s="7" t="s">
        <v>88</v>
      </c>
      <c r="C42" s="5" t="s">
        <v>13</v>
      </c>
      <c r="D42" s="53" t="s">
        <v>276</v>
      </c>
    </row>
    <row r="43" spans="1:4" ht="31.5" x14ac:dyDescent="0.25">
      <c r="A43" s="98"/>
      <c r="B43" s="3" t="s">
        <v>175</v>
      </c>
      <c r="C43" s="5" t="s">
        <v>5</v>
      </c>
      <c r="D43" s="28"/>
    </row>
    <row r="44" spans="1:4" ht="31.5" x14ac:dyDescent="0.25">
      <c r="A44" s="98"/>
      <c r="B44" s="3" t="s">
        <v>176</v>
      </c>
      <c r="C44" s="5" t="s">
        <v>5</v>
      </c>
      <c r="D44" s="28" t="s">
        <v>17</v>
      </c>
    </row>
    <row r="45" spans="1:4" x14ac:dyDescent="0.25">
      <c r="A45" s="98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99"/>
      <c r="B46" s="51" t="s">
        <v>89</v>
      </c>
      <c r="C46" s="30" t="s">
        <v>5</v>
      </c>
      <c r="D46" s="31" t="s">
        <v>265</v>
      </c>
    </row>
    <row r="47" spans="1:4" x14ac:dyDescent="0.25">
      <c r="A47" s="97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98"/>
      <c r="B48" s="7" t="s">
        <v>59</v>
      </c>
      <c r="C48" s="5" t="s">
        <v>5</v>
      </c>
      <c r="D48" s="28" t="s">
        <v>242</v>
      </c>
    </row>
    <row r="49" spans="1:4" ht="30" x14ac:dyDescent="0.25">
      <c r="A49" s="98"/>
      <c r="B49" s="7" t="s">
        <v>88</v>
      </c>
      <c r="C49" s="5" t="s">
        <v>13</v>
      </c>
      <c r="D49" s="53" t="s">
        <v>276</v>
      </c>
    </row>
    <row r="50" spans="1:4" ht="31.5" x14ac:dyDescent="0.25">
      <c r="A50" s="98"/>
      <c r="B50" s="3" t="s">
        <v>175</v>
      </c>
      <c r="C50" s="5" t="s">
        <v>5</v>
      </c>
      <c r="D50" s="28"/>
    </row>
    <row r="51" spans="1:4" ht="31.5" x14ac:dyDescent="0.25">
      <c r="A51" s="98"/>
      <c r="B51" s="3" t="s">
        <v>176</v>
      </c>
      <c r="C51" s="5" t="s">
        <v>5</v>
      </c>
      <c r="D51" s="28" t="s">
        <v>17</v>
      </c>
    </row>
    <row r="52" spans="1:4" x14ac:dyDescent="0.25">
      <c r="A52" s="98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99"/>
      <c r="B53" s="51" t="s">
        <v>89</v>
      </c>
      <c r="C53" s="30" t="s">
        <v>5</v>
      </c>
      <c r="D53" s="31" t="s">
        <v>265</v>
      </c>
    </row>
    <row r="54" spans="1:4" x14ac:dyDescent="0.25">
      <c r="A54" s="97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98"/>
      <c r="B55" s="7" t="s">
        <v>59</v>
      </c>
      <c r="C55" s="5" t="s">
        <v>5</v>
      </c>
      <c r="D55" s="28" t="s">
        <v>240</v>
      </c>
    </row>
    <row r="56" spans="1:4" ht="30" x14ac:dyDescent="0.25">
      <c r="A56" s="98"/>
      <c r="B56" s="7" t="s">
        <v>88</v>
      </c>
      <c r="C56" s="5" t="s">
        <v>13</v>
      </c>
      <c r="D56" s="53" t="s">
        <v>276</v>
      </c>
    </row>
    <row r="57" spans="1:4" ht="31.5" x14ac:dyDescent="0.25">
      <c r="A57" s="98"/>
      <c r="B57" s="3" t="s">
        <v>175</v>
      </c>
      <c r="C57" s="5" t="s">
        <v>5</v>
      </c>
      <c r="D57" s="28"/>
    </row>
    <row r="58" spans="1:4" ht="31.5" x14ac:dyDescent="0.25">
      <c r="A58" s="98"/>
      <c r="B58" s="3" t="s">
        <v>176</v>
      </c>
      <c r="C58" s="5" t="s">
        <v>5</v>
      </c>
      <c r="D58" s="28" t="s">
        <v>17</v>
      </c>
    </row>
    <row r="59" spans="1:4" x14ac:dyDescent="0.25">
      <c r="A59" s="98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99"/>
      <c r="B60" s="51" t="s">
        <v>89</v>
      </c>
      <c r="C60" s="30" t="s">
        <v>5</v>
      </c>
      <c r="D60" s="31" t="s">
        <v>265</v>
      </c>
    </row>
    <row r="61" spans="1:4" x14ac:dyDescent="0.25">
      <c r="A61" s="97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98"/>
      <c r="B62" s="7" t="s">
        <v>59</v>
      </c>
      <c r="C62" s="5" t="s">
        <v>5</v>
      </c>
      <c r="D62" s="28" t="s">
        <v>243</v>
      </c>
    </row>
    <row r="63" spans="1:4" ht="30" x14ac:dyDescent="0.25">
      <c r="A63" s="98"/>
      <c r="B63" s="7" t="s">
        <v>88</v>
      </c>
      <c r="C63" s="5" t="s">
        <v>13</v>
      </c>
      <c r="D63" s="53" t="s">
        <v>276</v>
      </c>
    </row>
    <row r="64" spans="1:4" ht="31.5" x14ac:dyDescent="0.25">
      <c r="A64" s="98"/>
      <c r="B64" s="3" t="s">
        <v>175</v>
      </c>
      <c r="C64" s="5" t="s">
        <v>5</v>
      </c>
      <c r="D64" s="28"/>
    </row>
    <row r="65" spans="1:4" ht="31.5" x14ac:dyDescent="0.25">
      <c r="A65" s="98"/>
      <c r="B65" s="3" t="s">
        <v>176</v>
      </c>
      <c r="C65" s="5" t="s">
        <v>5</v>
      </c>
      <c r="D65" s="28" t="s">
        <v>17</v>
      </c>
    </row>
    <row r="66" spans="1:4" x14ac:dyDescent="0.25">
      <c r="A66" s="98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99"/>
      <c r="B67" s="51" t="s">
        <v>89</v>
      </c>
      <c r="C67" s="30" t="s">
        <v>5</v>
      </c>
      <c r="D67" s="31" t="s">
        <v>265</v>
      </c>
    </row>
    <row r="68" spans="1:4" x14ac:dyDescent="0.25">
      <c r="A68" s="97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98"/>
      <c r="B69" s="7" t="s">
        <v>59</v>
      </c>
      <c r="C69" s="5" t="s">
        <v>5</v>
      </c>
      <c r="D69" s="28" t="s">
        <v>244</v>
      </c>
    </row>
    <row r="70" spans="1:4" ht="30" x14ac:dyDescent="0.25">
      <c r="A70" s="98"/>
      <c r="B70" s="7" t="s">
        <v>88</v>
      </c>
      <c r="C70" s="5" t="s">
        <v>13</v>
      </c>
      <c r="D70" s="53" t="s">
        <v>276</v>
      </c>
    </row>
    <row r="71" spans="1:4" ht="31.5" x14ac:dyDescent="0.25">
      <c r="A71" s="98"/>
      <c r="B71" s="3" t="s">
        <v>175</v>
      </c>
      <c r="C71" s="5" t="s">
        <v>5</v>
      </c>
      <c r="D71" s="28"/>
    </row>
    <row r="72" spans="1:4" ht="31.5" x14ac:dyDescent="0.25">
      <c r="A72" s="98"/>
      <c r="B72" s="3" t="s">
        <v>176</v>
      </c>
      <c r="C72" s="5" t="s">
        <v>5</v>
      </c>
      <c r="D72" s="28" t="s">
        <v>17</v>
      </c>
    </row>
    <row r="73" spans="1:4" x14ac:dyDescent="0.25">
      <c r="A73" s="98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99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97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98"/>
      <c r="B76" s="7" t="s">
        <v>59</v>
      </c>
      <c r="C76" s="5" t="s">
        <v>5</v>
      </c>
      <c r="D76" s="28"/>
    </row>
    <row r="77" spans="1:4" ht="30" x14ac:dyDescent="0.25">
      <c r="A77" s="98"/>
      <c r="B77" s="7" t="s">
        <v>88</v>
      </c>
      <c r="C77" s="5" t="s">
        <v>13</v>
      </c>
      <c r="D77" s="53" t="s">
        <v>276</v>
      </c>
    </row>
    <row r="78" spans="1:4" ht="31.5" x14ac:dyDescent="0.25">
      <c r="A78" s="98"/>
      <c r="B78" s="3" t="s">
        <v>175</v>
      </c>
      <c r="C78" s="5" t="s">
        <v>5</v>
      </c>
      <c r="D78" s="28"/>
    </row>
    <row r="79" spans="1:4" ht="31.5" x14ac:dyDescent="0.25">
      <c r="A79" s="98"/>
      <c r="B79" s="3" t="s">
        <v>176</v>
      </c>
      <c r="C79" s="5" t="s">
        <v>5</v>
      </c>
      <c r="D79" s="28" t="s">
        <v>17</v>
      </c>
    </row>
    <row r="80" spans="1:4" x14ac:dyDescent="0.25">
      <c r="A80" s="98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99"/>
      <c r="B81" s="51" t="s">
        <v>89</v>
      </c>
      <c r="C81" s="30" t="s">
        <v>5</v>
      </c>
      <c r="D81" s="31" t="s">
        <v>265</v>
      </c>
    </row>
    <row r="82" spans="1:4" ht="31.5" x14ac:dyDescent="0.25">
      <c r="A82" s="97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98"/>
      <c r="B83" s="7" t="s">
        <v>59</v>
      </c>
      <c r="C83" s="5" t="s">
        <v>5</v>
      </c>
      <c r="D83" s="28" t="s">
        <v>268</v>
      </c>
    </row>
    <row r="84" spans="1:4" x14ac:dyDescent="0.25">
      <c r="A84" s="98"/>
      <c r="B84" s="7" t="s">
        <v>88</v>
      </c>
      <c r="C84" s="5" t="s">
        <v>13</v>
      </c>
      <c r="D84" s="28">
        <v>600</v>
      </c>
    </row>
    <row r="85" spans="1:4" ht="31.5" x14ac:dyDescent="0.25">
      <c r="A85" s="98"/>
      <c r="B85" s="3" t="s">
        <v>175</v>
      </c>
      <c r="C85" s="5" t="s">
        <v>5</v>
      </c>
      <c r="D85" s="42">
        <v>41275</v>
      </c>
    </row>
    <row r="86" spans="1:4" ht="31.5" x14ac:dyDescent="0.25">
      <c r="A86" s="98"/>
      <c r="B86" s="3" t="s">
        <v>176</v>
      </c>
      <c r="C86" s="5" t="s">
        <v>5</v>
      </c>
      <c r="D86" s="28" t="s">
        <v>17</v>
      </c>
    </row>
    <row r="87" spans="1:4" x14ac:dyDescent="0.25">
      <c r="A87" s="98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99"/>
      <c r="B88" s="51" t="s">
        <v>89</v>
      </c>
      <c r="C88" s="30" t="s">
        <v>5</v>
      </c>
      <c r="D88" s="31" t="s">
        <v>265</v>
      </c>
    </row>
    <row r="89" spans="1:4" x14ac:dyDescent="0.25">
      <c r="A89" s="103">
        <v>13</v>
      </c>
      <c r="B89" s="25" t="s">
        <v>87</v>
      </c>
      <c r="C89" s="26" t="s">
        <v>5</v>
      </c>
      <c r="D89" s="27" t="s">
        <v>278</v>
      </c>
    </row>
    <row r="90" spans="1:4" x14ac:dyDescent="0.25">
      <c r="A90" s="104"/>
      <c r="B90" s="7" t="s">
        <v>59</v>
      </c>
      <c r="C90" s="5" t="s">
        <v>5</v>
      </c>
      <c r="D90" s="28" t="s">
        <v>268</v>
      </c>
    </row>
    <row r="91" spans="1:4" x14ac:dyDescent="0.25">
      <c r="A91" s="104"/>
      <c r="B91" s="7" t="s">
        <v>88</v>
      </c>
      <c r="C91" s="5" t="s">
        <v>13</v>
      </c>
      <c r="D91" s="28">
        <v>5300</v>
      </c>
    </row>
    <row r="92" spans="1:4" ht="31.5" x14ac:dyDescent="0.25">
      <c r="A92" s="104"/>
      <c r="B92" s="3" t="s">
        <v>175</v>
      </c>
      <c r="C92" s="5" t="s">
        <v>5</v>
      </c>
      <c r="D92" s="42">
        <v>41275</v>
      </c>
    </row>
    <row r="93" spans="1:4" ht="31.5" x14ac:dyDescent="0.25">
      <c r="A93" s="104"/>
      <c r="B93" s="3" t="s">
        <v>176</v>
      </c>
      <c r="C93" s="5" t="s">
        <v>5</v>
      </c>
      <c r="D93" s="28" t="s">
        <v>17</v>
      </c>
    </row>
    <row r="94" spans="1:4" x14ac:dyDescent="0.25">
      <c r="A94" s="104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105"/>
      <c r="B95" s="51" t="s">
        <v>89</v>
      </c>
      <c r="C95" s="30" t="s">
        <v>5</v>
      </c>
      <c r="D95" s="31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4" t="s">
        <v>100</v>
      </c>
      <c r="B1" s="94"/>
      <c r="C1" s="94"/>
      <c r="D1" s="94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6" t="s">
        <v>99</v>
      </c>
      <c r="B15" s="107"/>
      <c r="C15" s="107"/>
      <c r="D15" s="108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6" t="s">
        <v>99</v>
      </c>
      <c r="B28" s="107"/>
      <c r="C28" s="107"/>
      <c r="D28" s="108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6" t="s">
        <v>99</v>
      </c>
      <c r="B41" s="107"/>
      <c r="C41" s="107"/>
      <c r="D41" s="108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6" t="s">
        <v>99</v>
      </c>
      <c r="B54" s="107"/>
      <c r="C54" s="107"/>
      <c r="D54" s="108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06" t="s">
        <v>99</v>
      </c>
      <c r="B67" s="107"/>
      <c r="C67" s="107"/>
      <c r="D67" s="108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0" t="s">
        <v>104</v>
      </c>
      <c r="B1" s="110"/>
      <c r="C1" s="110"/>
      <c r="D1" s="110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9" t="s">
        <v>183</v>
      </c>
      <c r="B8" s="109"/>
      <c r="C8" s="109"/>
      <c r="D8" s="109"/>
    </row>
    <row r="9" spans="1:4" s="6" customFormat="1" ht="37.5" customHeight="1" x14ac:dyDescent="0.25">
      <c r="A9" s="97">
        <v>1</v>
      </c>
      <c r="B9" s="55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98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8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98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9"/>
      <c r="B13" s="44" t="s">
        <v>103</v>
      </c>
      <c r="C13" s="30" t="s">
        <v>13</v>
      </c>
      <c r="D13" s="31">
        <v>400</v>
      </c>
    </row>
    <row r="14" spans="1:4" x14ac:dyDescent="0.25">
      <c r="A14" s="97">
        <v>2</v>
      </c>
      <c r="B14" s="55" t="s">
        <v>184</v>
      </c>
      <c r="C14" s="26" t="s">
        <v>5</v>
      </c>
      <c r="D14" s="27" t="s">
        <v>274</v>
      </c>
    </row>
    <row r="15" spans="1:4" x14ac:dyDescent="0.25">
      <c r="A15" s="98"/>
      <c r="B15" s="7" t="s">
        <v>185</v>
      </c>
      <c r="C15" s="5" t="s">
        <v>5</v>
      </c>
      <c r="D15" s="28">
        <v>3812125898</v>
      </c>
    </row>
    <row r="16" spans="1:4" x14ac:dyDescent="0.25">
      <c r="A16" s="98"/>
      <c r="B16" s="7" t="s">
        <v>101</v>
      </c>
      <c r="C16" s="5" t="s">
        <v>5</v>
      </c>
      <c r="D16" s="28" t="s">
        <v>275</v>
      </c>
    </row>
    <row r="17" spans="1:4" x14ac:dyDescent="0.25">
      <c r="A17" s="98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9"/>
      <c r="B18" s="44" t="s">
        <v>103</v>
      </c>
      <c r="C18" s="30" t="s">
        <v>13</v>
      </c>
      <c r="D18" s="31">
        <v>400</v>
      </c>
    </row>
    <row r="19" spans="1:4" ht="31.5" x14ac:dyDescent="0.25">
      <c r="A19" s="97">
        <v>3</v>
      </c>
      <c r="B19" s="55" t="s">
        <v>184</v>
      </c>
      <c r="C19" s="26" t="s">
        <v>5</v>
      </c>
      <c r="D19" s="27" t="s">
        <v>287</v>
      </c>
    </row>
    <row r="20" spans="1:4" x14ac:dyDescent="0.25">
      <c r="A20" s="98"/>
      <c r="B20" s="7" t="s">
        <v>185</v>
      </c>
      <c r="C20" s="5" t="s">
        <v>5</v>
      </c>
      <c r="D20" s="28">
        <v>3849011544</v>
      </c>
    </row>
    <row r="21" spans="1:4" x14ac:dyDescent="0.25">
      <c r="A21" s="98"/>
      <c r="B21" s="7" t="s">
        <v>101</v>
      </c>
      <c r="C21" s="5" t="s">
        <v>5</v>
      </c>
      <c r="D21" s="28" t="s">
        <v>288</v>
      </c>
    </row>
    <row r="22" spans="1:4" x14ac:dyDescent="0.25">
      <c r="A22" s="98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9"/>
      <c r="B23" s="44" t="s">
        <v>103</v>
      </c>
      <c r="C23" s="30" t="s">
        <v>13</v>
      </c>
      <c r="D23" s="31">
        <v>400</v>
      </c>
    </row>
    <row r="24" spans="1:4" x14ac:dyDescent="0.25">
      <c r="A24" s="97">
        <v>4</v>
      </c>
      <c r="B24" s="55" t="s">
        <v>184</v>
      </c>
      <c r="C24" s="26" t="s">
        <v>5</v>
      </c>
      <c r="D24" s="27" t="s">
        <v>289</v>
      </c>
    </row>
    <row r="25" spans="1:4" x14ac:dyDescent="0.25">
      <c r="A25" s="98"/>
      <c r="B25" s="7" t="s">
        <v>185</v>
      </c>
      <c r="C25" s="5" t="s">
        <v>5</v>
      </c>
      <c r="D25" s="28">
        <v>7713076301</v>
      </c>
    </row>
    <row r="26" spans="1:4" x14ac:dyDescent="0.25">
      <c r="A26" s="98"/>
      <c r="B26" s="7" t="s">
        <v>101</v>
      </c>
      <c r="C26" s="5" t="s">
        <v>5</v>
      </c>
      <c r="D26" s="28" t="s">
        <v>290</v>
      </c>
    </row>
    <row r="27" spans="1:4" x14ac:dyDescent="0.25">
      <c r="A27" s="98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9"/>
      <c r="B28" s="44" t="s">
        <v>103</v>
      </c>
      <c r="C28" s="30" t="s">
        <v>13</v>
      </c>
      <c r="D28" s="31">
        <v>400</v>
      </c>
    </row>
    <row r="29" spans="1:4" x14ac:dyDescent="0.25">
      <c r="A29" s="97">
        <v>5</v>
      </c>
      <c r="B29" s="55" t="s">
        <v>184</v>
      </c>
      <c r="C29" s="26" t="s">
        <v>5</v>
      </c>
      <c r="D29" s="27" t="s">
        <v>291</v>
      </c>
    </row>
    <row r="30" spans="1:4" x14ac:dyDescent="0.25">
      <c r="A30" s="98"/>
      <c r="B30" s="7" t="s">
        <v>185</v>
      </c>
      <c r="C30" s="5" t="s">
        <v>5</v>
      </c>
      <c r="D30" s="28">
        <v>3849011544</v>
      </c>
    </row>
    <row r="31" spans="1:4" x14ac:dyDescent="0.25">
      <c r="A31" s="98"/>
      <c r="B31" s="7" t="s">
        <v>101</v>
      </c>
      <c r="C31" s="5" t="s">
        <v>5</v>
      </c>
      <c r="D31" s="28" t="s">
        <v>292</v>
      </c>
    </row>
    <row r="32" spans="1:4" x14ac:dyDescent="0.25">
      <c r="A32" s="98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9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2" t="s">
        <v>109</v>
      </c>
      <c r="B1" s="102"/>
      <c r="C1" s="102"/>
      <c r="D1" s="10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1" t="s">
        <v>261</v>
      </c>
      <c r="C10" s="111"/>
      <c r="D10" s="11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2" t="s">
        <v>112</v>
      </c>
      <c r="B1" s="102"/>
      <c r="C1" s="102"/>
      <c r="D1" s="10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="115" zoomScaleNormal="115" workbookViewId="0">
      <selection activeCell="E93" sqref="E93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3.7109375" style="1" customWidth="1"/>
    <col min="4" max="4" width="16" style="1" customWidth="1"/>
    <col min="5" max="5" width="11.85546875" style="1" customWidth="1"/>
    <col min="6" max="6" width="12.140625" style="1" customWidth="1"/>
    <col min="7" max="7" width="12.85546875" style="1" customWidth="1"/>
    <col min="8" max="16384" width="9.140625" style="1"/>
  </cols>
  <sheetData>
    <row r="1" spans="1:7" x14ac:dyDescent="0.25">
      <c r="D1" s="112" t="s">
        <v>304</v>
      </c>
      <c r="E1" s="112"/>
      <c r="F1" s="112"/>
      <c r="G1" s="112"/>
    </row>
    <row r="2" spans="1:7" ht="18.75" x14ac:dyDescent="0.3">
      <c r="B2" s="60" t="s">
        <v>305</v>
      </c>
      <c r="C2" s="61"/>
      <c r="D2" s="112"/>
      <c r="E2" s="112"/>
      <c r="F2" s="112"/>
      <c r="G2" s="112"/>
    </row>
    <row r="3" spans="1:7" ht="18.75" x14ac:dyDescent="0.3">
      <c r="B3" s="62" t="s">
        <v>306</v>
      </c>
      <c r="C3" s="62"/>
      <c r="D3" s="112"/>
      <c r="E3" s="112"/>
      <c r="F3" s="112"/>
      <c r="G3" s="112"/>
    </row>
    <row r="4" spans="1:7" ht="28.5" customHeight="1" x14ac:dyDescent="0.25">
      <c r="D4" s="112"/>
      <c r="E4" s="112"/>
      <c r="F4" s="112"/>
      <c r="G4" s="112"/>
    </row>
    <row r="5" spans="1:7" ht="18.75" x14ac:dyDescent="0.25">
      <c r="D5" s="63"/>
      <c r="E5" s="63"/>
      <c r="F5" s="63"/>
      <c r="G5" s="63"/>
    </row>
    <row r="6" spans="1:7" ht="52.5" customHeight="1" x14ac:dyDescent="0.25">
      <c r="A6" s="113" t="s">
        <v>391</v>
      </c>
      <c r="B6" s="113"/>
      <c r="C6" s="113"/>
      <c r="D6" s="113"/>
      <c r="E6" s="113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9.5" customHeight="1" x14ac:dyDescent="0.25">
      <c r="A9" s="4" t="s">
        <v>8</v>
      </c>
      <c r="B9" s="18" t="s">
        <v>4</v>
      </c>
      <c r="C9" s="5" t="s">
        <v>5</v>
      </c>
      <c r="D9" s="48">
        <v>42460</v>
      </c>
      <c r="E9" s="6"/>
      <c r="F9" s="6"/>
      <c r="G9" s="6"/>
    </row>
    <row r="10" spans="1:7" ht="17.25" customHeight="1" x14ac:dyDescent="0.25">
      <c r="A10" s="4" t="s">
        <v>9</v>
      </c>
      <c r="B10" s="18" t="s">
        <v>113</v>
      </c>
      <c r="C10" s="5" t="s">
        <v>5</v>
      </c>
      <c r="D10" s="48">
        <v>42005</v>
      </c>
      <c r="E10" s="6"/>
      <c r="F10" s="6"/>
      <c r="G10" s="6"/>
    </row>
    <row r="11" spans="1:7" ht="18.75" customHeight="1" x14ac:dyDescent="0.25">
      <c r="A11" s="4" t="s">
        <v>10</v>
      </c>
      <c r="B11" s="18" t="s">
        <v>114</v>
      </c>
      <c r="C11" s="5" t="s">
        <v>5</v>
      </c>
      <c r="D11" s="48">
        <v>42369</v>
      </c>
      <c r="E11" s="6"/>
      <c r="F11" s="6"/>
      <c r="G11" s="6"/>
    </row>
    <row r="12" spans="1:7" ht="31.5" customHeight="1" x14ac:dyDescent="0.25">
      <c r="A12" s="114" t="s">
        <v>186</v>
      </c>
      <c r="B12" s="115"/>
      <c r="C12" s="115"/>
      <c r="D12" s="116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7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7">
        <v>217625.3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49">
        <f>D17+D18</f>
        <v>417705.45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4">
        <v>194762.73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4">
        <v>222942.72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49">
        <f>D20+D23+D24+D25</f>
        <v>748814.22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49">
        <f>D21+D22</f>
        <v>734414.22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5">
        <v>568418.29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5">
        <v>165995.93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49">
        <f>D19-D30</f>
        <v>290778.18999999994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49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49">
        <v>458036.03</v>
      </c>
      <c r="E30" s="6"/>
      <c r="F30" s="6"/>
      <c r="G30" s="6"/>
    </row>
    <row r="31" spans="1:7" ht="36.75" customHeight="1" x14ac:dyDescent="0.25">
      <c r="A31" s="117" t="s">
        <v>307</v>
      </c>
      <c r="B31" s="117"/>
      <c r="C31" s="117"/>
      <c r="D31" s="117"/>
      <c r="E31" s="6"/>
      <c r="F31" s="6"/>
      <c r="G31" s="6"/>
    </row>
    <row r="32" spans="1:7" ht="78.75" x14ac:dyDescent="0.25">
      <c r="A32" s="66">
        <v>22</v>
      </c>
      <c r="B32" s="66" t="s">
        <v>308</v>
      </c>
      <c r="C32" s="66" t="s">
        <v>309</v>
      </c>
      <c r="D32" s="66" t="s">
        <v>310</v>
      </c>
      <c r="E32" s="6"/>
      <c r="F32" s="6"/>
      <c r="G32" s="6"/>
    </row>
    <row r="33" spans="1:7" x14ac:dyDescent="0.25">
      <c r="A33" s="70" t="s">
        <v>313</v>
      </c>
      <c r="B33" s="67" t="s">
        <v>311</v>
      </c>
      <c r="C33" s="66"/>
      <c r="D33" s="66"/>
      <c r="E33" s="6"/>
      <c r="F33" s="6"/>
      <c r="G33" s="6"/>
    </row>
    <row r="34" spans="1:7" ht="31.5" x14ac:dyDescent="0.25">
      <c r="A34" s="70" t="s">
        <v>315</v>
      </c>
      <c r="B34" s="68" t="s">
        <v>312</v>
      </c>
      <c r="C34" s="66"/>
      <c r="D34" s="69">
        <v>-112123.54179999995</v>
      </c>
      <c r="E34" s="6"/>
      <c r="F34" s="6"/>
      <c r="G34" s="6"/>
    </row>
    <row r="35" spans="1:7" ht="31.5" x14ac:dyDescent="0.25">
      <c r="A35" s="70" t="s">
        <v>317</v>
      </c>
      <c r="B35" s="71" t="s">
        <v>314</v>
      </c>
      <c r="C35" s="66" t="s">
        <v>392</v>
      </c>
      <c r="D35" s="70">
        <f>12*7227.84</f>
        <v>86734.080000000002</v>
      </c>
      <c r="E35" s="72"/>
      <c r="F35" s="6"/>
      <c r="G35" s="6"/>
    </row>
    <row r="36" spans="1:7" x14ac:dyDescent="0.25">
      <c r="A36" s="70" t="s">
        <v>319</v>
      </c>
      <c r="B36" s="71" t="s">
        <v>316</v>
      </c>
      <c r="C36" s="66" t="s">
        <v>393</v>
      </c>
      <c r="D36" s="70">
        <f>12*4420</f>
        <v>53040</v>
      </c>
      <c r="E36" s="72"/>
      <c r="F36" s="6"/>
      <c r="G36" s="6"/>
    </row>
    <row r="37" spans="1:7" x14ac:dyDescent="0.25">
      <c r="A37" s="70" t="s">
        <v>321</v>
      </c>
      <c r="B37" s="71" t="s">
        <v>318</v>
      </c>
      <c r="C37" s="66"/>
      <c r="D37" s="70">
        <v>10235.700000000001</v>
      </c>
      <c r="E37" s="72"/>
      <c r="F37" s="6"/>
      <c r="G37" s="6"/>
    </row>
    <row r="38" spans="1:7" ht="36" customHeight="1" x14ac:dyDescent="0.25">
      <c r="A38" s="70" t="s">
        <v>324</v>
      </c>
      <c r="B38" s="73" t="s">
        <v>320</v>
      </c>
      <c r="C38" s="74" t="s">
        <v>264</v>
      </c>
      <c r="D38" s="70">
        <v>28386.023999999998</v>
      </c>
      <c r="E38" s="72"/>
      <c r="F38" s="6"/>
      <c r="G38" s="6"/>
    </row>
    <row r="39" spans="1:7" ht="78.75" x14ac:dyDescent="0.25">
      <c r="A39" s="70" t="s">
        <v>326</v>
      </c>
      <c r="B39" s="73" t="s">
        <v>322</v>
      </c>
      <c r="C39" s="66" t="s">
        <v>323</v>
      </c>
      <c r="D39" s="70">
        <v>58993.4</v>
      </c>
      <c r="E39" s="72"/>
      <c r="F39" s="6"/>
      <c r="G39" s="6"/>
    </row>
    <row r="40" spans="1:7" ht="47.25" x14ac:dyDescent="0.25">
      <c r="A40" s="70" t="s">
        <v>328</v>
      </c>
      <c r="B40" s="73" t="s">
        <v>325</v>
      </c>
      <c r="C40" s="74" t="s">
        <v>245</v>
      </c>
      <c r="D40" s="70">
        <v>14404.848</v>
      </c>
      <c r="E40" s="70"/>
      <c r="F40" s="6"/>
      <c r="G40" s="6"/>
    </row>
    <row r="41" spans="1:7" ht="94.5" x14ac:dyDescent="0.25">
      <c r="A41" s="70" t="s">
        <v>331</v>
      </c>
      <c r="B41" s="73" t="s">
        <v>327</v>
      </c>
      <c r="C41" s="74" t="s">
        <v>245</v>
      </c>
      <c r="D41" s="70">
        <v>33470.088000000003</v>
      </c>
      <c r="E41" s="72"/>
      <c r="F41" s="6"/>
      <c r="G41" s="6"/>
    </row>
    <row r="42" spans="1:7" ht="47.25" x14ac:dyDescent="0.25">
      <c r="A42" s="70" t="s">
        <v>334</v>
      </c>
      <c r="B42" s="73" t="s">
        <v>329</v>
      </c>
      <c r="C42" s="66" t="s">
        <v>330</v>
      </c>
      <c r="D42" s="70">
        <f>(5850)*2*12</f>
        <v>140400</v>
      </c>
      <c r="E42" s="72"/>
      <c r="F42" s="6"/>
      <c r="G42" s="6"/>
    </row>
    <row r="43" spans="1:7" x14ac:dyDescent="0.25">
      <c r="A43" s="70" t="s">
        <v>336</v>
      </c>
      <c r="B43" s="73" t="s">
        <v>332</v>
      </c>
      <c r="C43" s="66" t="s">
        <v>333</v>
      </c>
      <c r="D43" s="70">
        <v>12000</v>
      </c>
      <c r="E43" s="72"/>
      <c r="F43" s="6"/>
      <c r="G43" s="6"/>
    </row>
    <row r="44" spans="1:7" ht="63" x14ac:dyDescent="0.25">
      <c r="A44" s="70" t="s">
        <v>337</v>
      </c>
      <c r="B44" s="71" t="s">
        <v>406</v>
      </c>
      <c r="C44" s="66" t="s">
        <v>335</v>
      </c>
      <c r="D44" s="70">
        <f>1700*2</f>
        <v>3400</v>
      </c>
      <c r="E44" s="75"/>
      <c r="F44" s="6"/>
      <c r="G44" s="6"/>
    </row>
    <row r="45" spans="1:7" ht="47.25" x14ac:dyDescent="0.25">
      <c r="A45" s="70" t="s">
        <v>340</v>
      </c>
      <c r="B45" s="73" t="s">
        <v>338</v>
      </c>
      <c r="C45" s="66" t="s">
        <v>339</v>
      </c>
      <c r="D45" s="70">
        <v>7607.75</v>
      </c>
      <c r="E45" s="72"/>
      <c r="F45" s="6"/>
    </row>
    <row r="46" spans="1:7" ht="31.5" x14ac:dyDescent="0.25">
      <c r="A46" s="70" t="s">
        <v>400</v>
      </c>
      <c r="B46" s="76" t="s">
        <v>341</v>
      </c>
      <c r="C46" s="66"/>
      <c r="D46" s="70">
        <v>1125</v>
      </c>
      <c r="E46" s="72"/>
      <c r="F46" s="6"/>
      <c r="G46" s="6"/>
    </row>
    <row r="47" spans="1:7" ht="31.5" x14ac:dyDescent="0.25">
      <c r="A47" s="70" t="s">
        <v>342</v>
      </c>
      <c r="B47" s="71" t="s">
        <v>343</v>
      </c>
      <c r="C47" s="66" t="s">
        <v>344</v>
      </c>
      <c r="D47" s="70">
        <f>1147*2*2</f>
        <v>4588</v>
      </c>
      <c r="E47" s="72"/>
      <c r="F47" s="6"/>
      <c r="G47" s="6"/>
    </row>
    <row r="48" spans="1:7" ht="47.25" x14ac:dyDescent="0.25">
      <c r="A48" s="70" t="s">
        <v>345</v>
      </c>
      <c r="B48" s="71" t="s">
        <v>346</v>
      </c>
      <c r="C48" s="66" t="s">
        <v>347</v>
      </c>
      <c r="D48" s="70">
        <f>600*12</f>
        <v>7200</v>
      </c>
      <c r="E48" s="72"/>
      <c r="F48" s="6"/>
      <c r="G48" s="6"/>
    </row>
    <row r="49" spans="1:7" ht="28.5" customHeight="1" x14ac:dyDescent="0.25">
      <c r="A49" s="70" t="s">
        <v>401</v>
      </c>
      <c r="B49" s="71" t="s">
        <v>351</v>
      </c>
      <c r="C49" s="74" t="s">
        <v>352</v>
      </c>
      <c r="D49" s="77">
        <v>890</v>
      </c>
      <c r="E49" s="72"/>
      <c r="F49" s="6"/>
      <c r="G49" s="6"/>
    </row>
    <row r="50" spans="1:7" ht="32.25" customHeight="1" x14ac:dyDescent="0.25">
      <c r="A50" s="70" t="s">
        <v>348</v>
      </c>
      <c r="B50" s="71" t="s">
        <v>355</v>
      </c>
      <c r="C50" s="66"/>
      <c r="D50" s="70">
        <v>4370</v>
      </c>
      <c r="E50" s="72"/>
      <c r="F50" s="6"/>
      <c r="G50" s="6"/>
    </row>
    <row r="51" spans="1:7" ht="19.5" customHeight="1" x14ac:dyDescent="0.25">
      <c r="A51" s="70" t="s">
        <v>349</v>
      </c>
      <c r="B51" s="71" t="s">
        <v>360</v>
      </c>
      <c r="C51" s="66" t="s">
        <v>361</v>
      </c>
      <c r="D51" s="70">
        <f>2*2975</f>
        <v>5950</v>
      </c>
      <c r="E51" s="72"/>
      <c r="F51" s="6"/>
      <c r="G51" s="6"/>
    </row>
    <row r="52" spans="1:7" ht="18" customHeight="1" x14ac:dyDescent="0.25">
      <c r="A52" s="70" t="s">
        <v>350</v>
      </c>
      <c r="B52" s="73" t="s">
        <v>394</v>
      </c>
      <c r="C52" s="66"/>
      <c r="D52" s="70">
        <v>187</v>
      </c>
      <c r="E52" s="72"/>
      <c r="F52" s="6"/>
      <c r="G52" s="6"/>
    </row>
    <row r="53" spans="1:7" ht="18.75" customHeight="1" x14ac:dyDescent="0.25">
      <c r="A53" s="70" t="s">
        <v>353</v>
      </c>
      <c r="B53" s="71" t="s">
        <v>365</v>
      </c>
      <c r="C53" s="74" t="s">
        <v>361</v>
      </c>
      <c r="D53" s="77">
        <v>450</v>
      </c>
      <c r="E53" s="72"/>
      <c r="F53" s="6"/>
      <c r="G53" s="6"/>
    </row>
    <row r="54" spans="1:7" ht="31.5" customHeight="1" x14ac:dyDescent="0.25">
      <c r="A54" s="70" t="s">
        <v>354</v>
      </c>
      <c r="B54" s="71" t="s">
        <v>367</v>
      </c>
      <c r="C54" s="74" t="s">
        <v>368</v>
      </c>
      <c r="D54" s="77">
        <v>398.2</v>
      </c>
      <c r="E54" s="72"/>
      <c r="F54" s="6"/>
      <c r="G54" s="6"/>
    </row>
    <row r="55" spans="1:7" ht="34.5" customHeight="1" x14ac:dyDescent="0.25">
      <c r="A55" s="70" t="s">
        <v>356</v>
      </c>
      <c r="B55" s="71" t="s">
        <v>370</v>
      </c>
      <c r="C55" s="74"/>
      <c r="D55" s="77">
        <v>7787</v>
      </c>
      <c r="E55" s="72"/>
      <c r="F55" s="6"/>
      <c r="G55" s="6"/>
    </row>
    <row r="56" spans="1:7" ht="16.5" customHeight="1" x14ac:dyDescent="0.25">
      <c r="A56" s="70" t="s">
        <v>359</v>
      </c>
      <c r="B56" s="71" t="s">
        <v>397</v>
      </c>
      <c r="C56" s="74"/>
      <c r="D56" s="77">
        <f>6780/7</f>
        <v>968.57142857142856</v>
      </c>
      <c r="E56" s="72"/>
      <c r="F56" s="6"/>
      <c r="G56" s="6"/>
    </row>
    <row r="57" spans="1:7" ht="29.25" customHeight="1" x14ac:dyDescent="0.25">
      <c r="A57" s="70" t="s">
        <v>362</v>
      </c>
      <c r="B57" s="71" t="s">
        <v>402</v>
      </c>
      <c r="C57" s="74"/>
      <c r="D57" s="77">
        <v>2345</v>
      </c>
      <c r="E57" s="72"/>
      <c r="F57" s="6"/>
      <c r="G57" s="6"/>
    </row>
    <row r="58" spans="1:7" ht="15.75" customHeight="1" x14ac:dyDescent="0.25">
      <c r="A58" s="70" t="s">
        <v>363</v>
      </c>
      <c r="B58" s="78" t="s">
        <v>372</v>
      </c>
      <c r="C58" s="79">
        <v>0.1</v>
      </c>
      <c r="D58" s="77">
        <f>0.1*SUM(D35:D55)</f>
        <v>48161.709000000003</v>
      </c>
      <c r="E58" s="6"/>
      <c r="F58" s="6"/>
      <c r="G58" s="6"/>
    </row>
    <row r="59" spans="1:7" ht="18.75" customHeight="1" x14ac:dyDescent="0.25">
      <c r="A59" s="70" t="s">
        <v>364</v>
      </c>
      <c r="B59" s="80" t="s">
        <v>374</v>
      </c>
      <c r="C59" s="81"/>
      <c r="D59" s="82">
        <f>SUM(D35:D58)</f>
        <v>533092.37042857148</v>
      </c>
      <c r="E59" s="6"/>
      <c r="F59" s="6"/>
      <c r="G59" s="6"/>
    </row>
    <row r="60" spans="1:7" ht="29.25" customHeight="1" x14ac:dyDescent="0.25">
      <c r="A60" s="70" t="s">
        <v>366</v>
      </c>
      <c r="B60" s="80" t="s">
        <v>376</v>
      </c>
      <c r="C60" s="83"/>
      <c r="D60" s="84">
        <f>D21-D59+D34</f>
        <v>-76797.622228571388</v>
      </c>
      <c r="E60" s="6"/>
      <c r="F60" s="6"/>
      <c r="G60" s="6"/>
    </row>
    <row r="61" spans="1:7" ht="17.25" customHeight="1" x14ac:dyDescent="0.25">
      <c r="A61" s="70" t="s">
        <v>369</v>
      </c>
      <c r="B61" s="85" t="s">
        <v>378</v>
      </c>
      <c r="C61" s="66"/>
      <c r="D61" s="70"/>
      <c r="E61" s="6"/>
      <c r="F61" s="6"/>
      <c r="G61" s="6"/>
    </row>
    <row r="62" spans="1:7" ht="36" customHeight="1" x14ac:dyDescent="0.25">
      <c r="A62" s="70" t="s">
        <v>371</v>
      </c>
      <c r="B62" s="67" t="s">
        <v>380</v>
      </c>
      <c r="C62" s="66"/>
      <c r="D62" s="70">
        <v>-107207.848</v>
      </c>
      <c r="E62" s="6"/>
      <c r="F62" s="6"/>
      <c r="G62" s="6"/>
    </row>
    <row r="63" spans="1:7" ht="36" customHeight="1" x14ac:dyDescent="0.25">
      <c r="A63" s="70" t="s">
        <v>373</v>
      </c>
      <c r="B63" s="91" t="s">
        <v>398</v>
      </c>
      <c r="C63" s="92" t="s">
        <v>407</v>
      </c>
      <c r="D63" s="90">
        <v>978</v>
      </c>
      <c r="E63" s="6"/>
      <c r="F63" s="6"/>
      <c r="G63" s="6"/>
    </row>
    <row r="64" spans="1:7" ht="45.75" customHeight="1" x14ac:dyDescent="0.25">
      <c r="A64" s="70" t="s">
        <v>375</v>
      </c>
      <c r="B64" s="71" t="s">
        <v>399</v>
      </c>
      <c r="C64" s="66" t="s">
        <v>361</v>
      </c>
      <c r="D64" s="70">
        <f>2*947</f>
        <v>1894</v>
      </c>
      <c r="E64" s="6"/>
      <c r="F64" s="6"/>
      <c r="G64" s="6"/>
    </row>
    <row r="65" spans="1:7" x14ac:dyDescent="0.25">
      <c r="A65" s="70" t="s">
        <v>377</v>
      </c>
      <c r="B65" s="73" t="s">
        <v>403</v>
      </c>
      <c r="C65" s="66"/>
      <c r="D65" s="70">
        <v>1734</v>
      </c>
      <c r="E65" s="6"/>
      <c r="F65" s="6"/>
      <c r="G65" s="6"/>
    </row>
    <row r="66" spans="1:7" x14ac:dyDescent="0.25">
      <c r="A66" s="70" t="s">
        <v>379</v>
      </c>
      <c r="B66" s="71" t="s">
        <v>404</v>
      </c>
      <c r="C66" s="66" t="s">
        <v>405</v>
      </c>
      <c r="D66" s="70">
        <f>1135*40</f>
        <v>45400</v>
      </c>
      <c r="E66" s="6"/>
      <c r="F66" s="6"/>
      <c r="G66" s="6"/>
    </row>
    <row r="67" spans="1:7" ht="15.75" customHeight="1" x14ac:dyDescent="0.25">
      <c r="A67" s="70" t="s">
        <v>381</v>
      </c>
      <c r="B67" s="71" t="s">
        <v>395</v>
      </c>
      <c r="C67" s="74" t="s">
        <v>396</v>
      </c>
      <c r="D67" s="77">
        <f>195*6</f>
        <v>1170</v>
      </c>
      <c r="E67" s="6"/>
      <c r="F67" s="6"/>
      <c r="G67" s="6"/>
    </row>
    <row r="68" spans="1:7" ht="33.75" customHeight="1" x14ac:dyDescent="0.25">
      <c r="A68" s="70" t="s">
        <v>382</v>
      </c>
      <c r="B68" s="71" t="s">
        <v>357</v>
      </c>
      <c r="C68" s="74" t="s">
        <v>358</v>
      </c>
      <c r="D68" s="77">
        <v>1678</v>
      </c>
      <c r="E68" s="6"/>
      <c r="F68" s="6"/>
      <c r="G68" s="6"/>
    </row>
    <row r="69" spans="1:7" ht="30.75" customHeight="1" x14ac:dyDescent="0.25">
      <c r="A69" s="70" t="s">
        <v>383</v>
      </c>
      <c r="B69" s="71" t="s">
        <v>408</v>
      </c>
      <c r="C69" s="66" t="s">
        <v>361</v>
      </c>
      <c r="D69" s="70">
        <v>246</v>
      </c>
      <c r="E69" s="6"/>
      <c r="F69" s="6"/>
      <c r="G69" s="6"/>
    </row>
    <row r="70" spans="1:7" ht="16.5" customHeight="1" x14ac:dyDescent="0.25">
      <c r="A70" s="70" t="s">
        <v>384</v>
      </c>
      <c r="B70" s="78" t="s">
        <v>372</v>
      </c>
      <c r="C70" s="79">
        <v>0.1</v>
      </c>
      <c r="D70" s="77">
        <f>0.1*SUM(D64:D69)</f>
        <v>5212.2000000000007</v>
      </c>
      <c r="E70" s="6"/>
      <c r="F70" s="6"/>
      <c r="G70" s="6"/>
    </row>
    <row r="71" spans="1:7" ht="18" customHeight="1" x14ac:dyDescent="0.25">
      <c r="A71" s="70" t="s">
        <v>385</v>
      </c>
      <c r="B71" s="80" t="s">
        <v>387</v>
      </c>
      <c r="C71" s="83"/>
      <c r="D71" s="84">
        <f>SUM(D64:D70)</f>
        <v>57334.2</v>
      </c>
      <c r="E71" s="6"/>
      <c r="F71" s="6"/>
      <c r="G71" s="6"/>
    </row>
    <row r="72" spans="1:7" ht="34.5" customHeight="1" x14ac:dyDescent="0.25">
      <c r="A72" s="70" t="s">
        <v>386</v>
      </c>
      <c r="B72" s="80" t="s">
        <v>388</v>
      </c>
      <c r="C72" s="83"/>
      <c r="D72" s="84">
        <f>D22-D71+D62</f>
        <v>1453.8819999999978</v>
      </c>
      <c r="E72" s="6"/>
      <c r="F72" s="6"/>
      <c r="G72" s="6"/>
    </row>
    <row r="73" spans="1:7" ht="32.25" customHeight="1" x14ac:dyDescent="0.25">
      <c r="A73" s="118" t="s">
        <v>190</v>
      </c>
      <c r="B73" s="118"/>
      <c r="C73" s="118"/>
      <c r="D73" s="118"/>
    </row>
    <row r="74" spans="1:7" x14ac:dyDescent="0.25">
      <c r="A74" s="23">
        <v>23</v>
      </c>
      <c r="B74" s="86" t="s">
        <v>191</v>
      </c>
      <c r="C74" s="23" t="s">
        <v>6</v>
      </c>
      <c r="D74" s="66">
        <v>0</v>
      </c>
    </row>
    <row r="75" spans="1:7" x14ac:dyDescent="0.25">
      <c r="A75" s="23">
        <v>24</v>
      </c>
      <c r="B75" s="86" t="s">
        <v>192</v>
      </c>
      <c r="C75" s="23" t="s">
        <v>6</v>
      </c>
      <c r="D75" s="66">
        <v>0</v>
      </c>
    </row>
    <row r="76" spans="1:7" ht="31.5" x14ac:dyDescent="0.25">
      <c r="A76" s="23">
        <v>25</v>
      </c>
      <c r="B76" s="86" t="s">
        <v>193</v>
      </c>
      <c r="C76" s="23" t="s">
        <v>6</v>
      </c>
      <c r="D76" s="66">
        <v>0</v>
      </c>
    </row>
    <row r="77" spans="1:7" x14ac:dyDescent="0.25">
      <c r="A77" s="23">
        <v>26</v>
      </c>
      <c r="B77" s="86" t="s">
        <v>194</v>
      </c>
      <c r="C77" s="23" t="s">
        <v>13</v>
      </c>
      <c r="D77" s="66">
        <v>0</v>
      </c>
    </row>
    <row r="78" spans="1:7" ht="29.25" customHeight="1" x14ac:dyDescent="0.25">
      <c r="A78" s="119" t="s">
        <v>119</v>
      </c>
      <c r="B78" s="119"/>
      <c r="C78" s="119"/>
      <c r="D78" s="119"/>
    </row>
    <row r="79" spans="1:7" ht="31.5" x14ac:dyDescent="0.25">
      <c r="A79" s="23">
        <v>27</v>
      </c>
      <c r="B79" s="87" t="s">
        <v>120</v>
      </c>
      <c r="C79" s="23" t="s">
        <v>13</v>
      </c>
      <c r="D79" s="70"/>
    </row>
    <row r="80" spans="1:7" x14ac:dyDescent="0.25">
      <c r="A80" s="23">
        <v>28</v>
      </c>
      <c r="B80" s="86" t="s">
        <v>125</v>
      </c>
      <c r="C80" s="23" t="s">
        <v>13</v>
      </c>
      <c r="D80" s="70">
        <v>0</v>
      </c>
    </row>
    <row r="81" spans="1:7" x14ac:dyDescent="0.25">
      <c r="A81" s="23">
        <v>29</v>
      </c>
      <c r="B81" s="86" t="s">
        <v>126</v>
      </c>
      <c r="C81" s="23" t="s">
        <v>13</v>
      </c>
      <c r="D81" s="70">
        <v>683324.52</v>
      </c>
    </row>
    <row r="82" spans="1:7" ht="31.5" x14ac:dyDescent="0.25">
      <c r="A82" s="23">
        <v>30</v>
      </c>
      <c r="B82" s="87" t="s">
        <v>121</v>
      </c>
      <c r="C82" s="23" t="s">
        <v>13</v>
      </c>
      <c r="D82" s="70"/>
    </row>
    <row r="83" spans="1:7" x14ac:dyDescent="0.25">
      <c r="A83" s="23">
        <v>31</v>
      </c>
      <c r="B83" s="86" t="s">
        <v>125</v>
      </c>
      <c r="C83" s="23" t="s">
        <v>13</v>
      </c>
      <c r="D83" s="70">
        <v>0</v>
      </c>
    </row>
    <row r="84" spans="1:7" x14ac:dyDescent="0.25">
      <c r="A84" s="23">
        <v>32</v>
      </c>
      <c r="B84" s="86" t="s">
        <v>126</v>
      </c>
      <c r="C84" s="23" t="s">
        <v>13</v>
      </c>
      <c r="D84" s="70">
        <v>975858.09</v>
      </c>
    </row>
    <row r="85" spans="1:7" ht="31.5" customHeight="1" x14ac:dyDescent="0.25">
      <c r="A85" s="119" t="s">
        <v>195</v>
      </c>
      <c r="B85" s="119"/>
      <c r="C85" s="119"/>
      <c r="D85" s="119"/>
    </row>
    <row r="86" spans="1:7" ht="47.25" x14ac:dyDescent="0.25">
      <c r="A86" s="120">
        <v>33</v>
      </c>
      <c r="B86" s="87" t="s">
        <v>91</v>
      </c>
      <c r="C86" s="23" t="s">
        <v>5</v>
      </c>
      <c r="D86" s="66" t="s">
        <v>257</v>
      </c>
      <c r="E86" s="8" t="s">
        <v>247</v>
      </c>
      <c r="F86" s="8" t="s">
        <v>252</v>
      </c>
      <c r="G86" s="8" t="s">
        <v>255</v>
      </c>
    </row>
    <row r="87" spans="1:7" x14ac:dyDescent="0.25">
      <c r="A87" s="121"/>
      <c r="B87" s="87" t="s">
        <v>59</v>
      </c>
      <c r="C87" s="23" t="s">
        <v>5</v>
      </c>
      <c r="D87" s="66" t="s">
        <v>242</v>
      </c>
      <c r="E87" s="8" t="s">
        <v>242</v>
      </c>
      <c r="F87" s="8" t="s">
        <v>242</v>
      </c>
      <c r="G87" s="8" t="s">
        <v>256</v>
      </c>
    </row>
    <row r="88" spans="1:7" x14ac:dyDescent="0.25">
      <c r="A88" s="121"/>
      <c r="B88" s="87" t="s">
        <v>122</v>
      </c>
      <c r="C88" s="23" t="s">
        <v>98</v>
      </c>
      <c r="D88" s="66">
        <v>12885.84</v>
      </c>
      <c r="E88" s="8">
        <v>9405.1596000000009</v>
      </c>
      <c r="F88" s="8">
        <v>5848.58</v>
      </c>
      <c r="G88" s="8">
        <v>960.88</v>
      </c>
    </row>
    <row r="89" spans="1:7" x14ac:dyDescent="0.25">
      <c r="A89" s="121"/>
      <c r="B89" s="87" t="s">
        <v>196</v>
      </c>
      <c r="C89" s="23" t="s">
        <v>13</v>
      </c>
      <c r="D89" s="88">
        <v>148072.81</v>
      </c>
      <c r="E89" s="56">
        <v>100205.51</v>
      </c>
      <c r="F89" s="56">
        <f>87320.7+333074</f>
        <v>420394.7</v>
      </c>
      <c r="G89" s="56">
        <v>1006325.53</v>
      </c>
    </row>
    <row r="90" spans="1:7" x14ac:dyDescent="0.25">
      <c r="A90" s="121"/>
      <c r="B90" s="86" t="s">
        <v>197</v>
      </c>
      <c r="C90" s="23" t="s">
        <v>13</v>
      </c>
      <c r="D90" s="89">
        <v>129088.78</v>
      </c>
      <c r="E90" s="57">
        <v>77961.11</v>
      </c>
      <c r="F90" s="57">
        <f>66575.69+256383.03</f>
        <v>322958.71999999997</v>
      </c>
      <c r="G90" s="57">
        <v>811675.2</v>
      </c>
    </row>
    <row r="91" spans="1:7" x14ac:dyDescent="0.25">
      <c r="A91" s="121"/>
      <c r="B91" s="86" t="s">
        <v>198</v>
      </c>
      <c r="C91" s="23" t="s">
        <v>13</v>
      </c>
      <c r="D91" s="89">
        <f>D89-D90</f>
        <v>18984.03</v>
      </c>
      <c r="E91" s="57">
        <f>E89-E90</f>
        <v>22244.399999999994</v>
      </c>
      <c r="F91" s="57">
        <f>F89-F90</f>
        <v>97435.98000000004</v>
      </c>
      <c r="G91" s="57">
        <f>G89-G90</f>
        <v>194650.33000000007</v>
      </c>
    </row>
    <row r="92" spans="1:7" ht="31.5" x14ac:dyDescent="0.25">
      <c r="A92" s="121"/>
      <c r="B92" s="86" t="s">
        <v>201</v>
      </c>
      <c r="C92" s="23" t="s">
        <v>13</v>
      </c>
      <c r="D92" s="88">
        <v>148072.81</v>
      </c>
      <c r="E92" s="56">
        <v>100205.51</v>
      </c>
      <c r="F92" s="56">
        <f>87320.7+333074</f>
        <v>420394.7</v>
      </c>
      <c r="G92" s="56">
        <v>1006325.53</v>
      </c>
    </row>
    <row r="93" spans="1:7" ht="31.5" x14ac:dyDescent="0.25">
      <c r="A93" s="121"/>
      <c r="B93" s="86" t="s">
        <v>200</v>
      </c>
      <c r="C93" s="23" t="s">
        <v>13</v>
      </c>
      <c r="D93" s="89">
        <v>129088.78</v>
      </c>
      <c r="E93" s="57">
        <v>77961.11</v>
      </c>
      <c r="F93" s="57">
        <f>66575.69+256383.03</f>
        <v>322958.71999999997</v>
      </c>
      <c r="G93" s="57">
        <v>811675.2</v>
      </c>
    </row>
    <row r="94" spans="1:7" ht="31.5" x14ac:dyDescent="0.25">
      <c r="A94" s="121"/>
      <c r="B94" s="86" t="s">
        <v>199</v>
      </c>
      <c r="C94" s="23" t="s">
        <v>13</v>
      </c>
      <c r="D94" s="89">
        <f>D92-D93</f>
        <v>18984.03</v>
      </c>
      <c r="E94" s="57">
        <f>E92-E93</f>
        <v>22244.399999999994</v>
      </c>
      <c r="F94" s="57">
        <f>F92-F93</f>
        <v>97435.98000000004</v>
      </c>
      <c r="G94" s="57">
        <f>G92-G93</f>
        <v>194650.33000000007</v>
      </c>
    </row>
    <row r="95" spans="1:7" ht="47.25" x14ac:dyDescent="0.25">
      <c r="A95" s="122"/>
      <c r="B95" s="87" t="s">
        <v>202</v>
      </c>
      <c r="C95" s="23" t="s">
        <v>13</v>
      </c>
      <c r="D95" s="88">
        <v>0</v>
      </c>
      <c r="E95" s="8">
        <v>0</v>
      </c>
      <c r="F95" s="8">
        <v>0</v>
      </c>
      <c r="G95" s="8">
        <v>0</v>
      </c>
    </row>
    <row r="96" spans="1:7" ht="33.75" customHeight="1" x14ac:dyDescent="0.25">
      <c r="A96" s="123" t="s">
        <v>203</v>
      </c>
      <c r="B96" s="124"/>
      <c r="C96" s="124"/>
      <c r="D96" s="125"/>
    </row>
    <row r="97" spans="1:4" x14ac:dyDescent="0.25">
      <c r="A97" s="23">
        <v>34</v>
      </c>
      <c r="B97" s="86" t="s">
        <v>191</v>
      </c>
      <c r="C97" s="23" t="s">
        <v>6</v>
      </c>
      <c r="D97" s="89">
        <v>0</v>
      </c>
    </row>
    <row r="98" spans="1:4" x14ac:dyDescent="0.25">
      <c r="A98" s="23">
        <v>35</v>
      </c>
      <c r="B98" s="86" t="s">
        <v>192</v>
      </c>
      <c r="C98" s="23" t="s">
        <v>6</v>
      </c>
      <c r="D98" s="66">
        <v>0</v>
      </c>
    </row>
    <row r="99" spans="1:4" ht="31.5" x14ac:dyDescent="0.25">
      <c r="A99" s="23">
        <v>36</v>
      </c>
      <c r="B99" s="86" t="s">
        <v>193</v>
      </c>
      <c r="C99" s="23" t="s">
        <v>6</v>
      </c>
      <c r="D99" s="22">
        <v>0</v>
      </c>
    </row>
    <row r="100" spans="1:4" x14ac:dyDescent="0.25">
      <c r="A100" s="23">
        <v>37</v>
      </c>
      <c r="B100" s="86" t="s">
        <v>194</v>
      </c>
      <c r="C100" s="23" t="s">
        <v>13</v>
      </c>
      <c r="D100" s="66">
        <v>0</v>
      </c>
    </row>
    <row r="101" spans="1:4" ht="33" customHeight="1" x14ac:dyDescent="0.25">
      <c r="A101" s="123" t="s">
        <v>204</v>
      </c>
      <c r="B101" s="124"/>
      <c r="C101" s="124"/>
      <c r="D101" s="125"/>
    </row>
    <row r="102" spans="1:4" ht="31.5" x14ac:dyDescent="0.25">
      <c r="A102" s="23">
        <v>38</v>
      </c>
      <c r="B102" s="86" t="s">
        <v>205</v>
      </c>
      <c r="C102" s="23" t="s">
        <v>6</v>
      </c>
      <c r="D102" s="66">
        <v>0</v>
      </c>
    </row>
    <row r="103" spans="1:4" x14ac:dyDescent="0.25">
      <c r="A103" s="23">
        <v>39</v>
      </c>
      <c r="B103" s="86" t="s">
        <v>206</v>
      </c>
      <c r="C103" s="23" t="s">
        <v>6</v>
      </c>
      <c r="D103" s="66">
        <v>0</v>
      </c>
    </row>
    <row r="104" spans="1:4" ht="31.5" x14ac:dyDescent="0.25">
      <c r="A104" s="23">
        <v>40</v>
      </c>
      <c r="B104" s="86" t="s">
        <v>207</v>
      </c>
      <c r="C104" s="23" t="s">
        <v>13</v>
      </c>
      <c r="D104" s="22">
        <v>0</v>
      </c>
    </row>
    <row r="105" spans="1:4" x14ac:dyDescent="0.25">
      <c r="B105" s="1"/>
    </row>
    <row r="106" spans="1:4" x14ac:dyDescent="0.25">
      <c r="B106" s="1" t="s">
        <v>389</v>
      </c>
      <c r="D106" s="1" t="s">
        <v>390</v>
      </c>
    </row>
  </sheetData>
  <mergeCells count="10">
    <mergeCell ref="A78:D78"/>
    <mergeCell ref="A85:D85"/>
    <mergeCell ref="A86:A95"/>
    <mergeCell ref="A96:D96"/>
    <mergeCell ref="A101:D101"/>
    <mergeCell ref="D1:G4"/>
    <mergeCell ref="A6:E6"/>
    <mergeCell ref="A12:D12"/>
    <mergeCell ref="A31:D31"/>
    <mergeCell ref="A73:D73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2016-06-01T07:53:59Z</dcterms:modified>
</cp:coreProperties>
</file>