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90" i="12" l="1"/>
  <c r="D89" i="12"/>
  <c r="D91" i="12" s="1"/>
  <c r="D87" i="12"/>
  <c r="D86" i="12"/>
  <c r="F90" i="12"/>
  <c r="F89" i="12"/>
  <c r="F91" i="12" s="1"/>
  <c r="F87" i="12"/>
  <c r="F86" i="12"/>
  <c r="E91" i="12"/>
  <c r="G91" i="12"/>
  <c r="D64" i="12" l="1"/>
  <c r="D63" i="12"/>
  <c r="D67" i="12"/>
  <c r="D68" i="12" s="1"/>
  <c r="D69" i="12" s="1"/>
  <c r="D52" i="12"/>
  <c r="D56" i="12"/>
  <c r="D57" i="12" s="1"/>
  <c r="D50" i="12"/>
  <c r="D55" i="12"/>
  <c r="D26" i="12"/>
  <c r="G88" i="12" l="1"/>
  <c r="E88" i="12"/>
  <c r="F88" i="12"/>
  <c r="D88" i="12"/>
  <c r="D85" i="12"/>
  <c r="D45" i="12"/>
  <c r="D43" i="12"/>
  <c r="D40" i="12"/>
  <c r="D39" i="12"/>
  <c r="D38" i="12"/>
  <c r="D35" i="12"/>
  <c r="D58" i="12" s="1"/>
  <c r="D34" i="12"/>
  <c r="D24" i="12"/>
  <c r="D19" i="12"/>
  <c r="D18" i="12" s="1"/>
  <c r="D15" i="12"/>
  <c r="D28" i="5" l="1"/>
</calcChain>
</file>

<file path=xl/sharedStrings.xml><?xml version="1.0" encoding="utf-8"?>
<sst xmlns="http://schemas.openxmlformats.org/spreadsheetml/2006/main" count="1026" uniqueCount="389">
  <si>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</si>
  <si>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</si>
  <si>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</si>
  <si>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</si>
  <si>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</si>
  <si>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</si>
  <si>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</si>
  <si>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</si>
  <si>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</si>
  <si>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</si>
  <si>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</si>
  <si>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</si>
  <si>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</si>
  <si>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</si>
  <si>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</si>
  <si>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</si>
  <si>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</si>
  <si>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</si>
  <si>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</si>
  <si>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</si>
  <si>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</si>
  <si>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</si>
  <si>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</si>
  <si>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</si>
  <si>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</si>
  <si>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</si>
  <si>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</si>
  <si>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</si>
  <si>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</si>
  <si>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</si>
  <si>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</si>
  <si>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</si>
  <si>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</si>
  <si>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</si>
  <si>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</si>
  <si>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</si>
  <si>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</si>
  <si>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</si>
  <si>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</si>
  <si>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</si>
  <si>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</si>
  <si>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</si>
  <si>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</si>
  <si>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</si>
  <si>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</si>
  <si>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</si>
  <si>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</si>
  <si>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</si>
  <si>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</si>
  <si>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</si>
  <si>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</si>
  <si>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</si>
  <si>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</si>
  <si>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</si>
  <si>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</si>
  <si>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</si>
  <si>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</si>
  <si>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</si>
  <si>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</si>
  <si>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</si>
  <si>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</si>
  <si>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</si>
  <si>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</si>
  <si>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</si>
  <si>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</si>
  <si>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</si>
  <si>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</si>
  <si>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</si>
  <si>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</si>
  <si>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</si>
  <si>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</si>
  <si>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</si>
  <si>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</si>
  <si>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</si>
  <si>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</si>
  <si>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</si>
  <si>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</si>
  <si>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</si>
  <si>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</si>
  <si>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</si>
  <si>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</si>
  <si>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</si>
  <si>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</si>
  <si>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</si>
  <si>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</si>
  <si>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</si>
  <si>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</si>
  <si>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</si>
  <si>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</si>
  <si>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</si>
  <si>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</si>
  <si>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</si>
  <si>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</si>
  <si>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</si>
  <si>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</si>
  <si>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</si>
  <si>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</si>
  <si>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</si>
  <si>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</si>
  <si>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</si>
  <si>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</si>
  <si>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</si>
  <si>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</si>
  <si>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</si>
  <si>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</si>
  <si>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</si>
  <si>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</si>
  <si>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</si>
  <si>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</si>
  <si>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</si>
  <si>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</si>
  <si>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</si>
  <si>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</si>
  <si>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</si>
  <si>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</si>
  <si>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</si>
  <si>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</si>
  <si>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</si>
  <si>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</si>
  <si>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</si>
  <si>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</si>
  <si>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</si>
  <si>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</si>
  <si>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</si>
  <si>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</si>
  <si>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</si>
  <si>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</si>
  <si>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</si>
  <si>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</si>
  <si>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</si>
  <si>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</si>
  <si>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</si>
  <si>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</si>
  <si>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</si>
  <si>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</si>
  <si>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</si>
  <si>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</si>
  <si>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</si>
  <si>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</si>
  <si>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</si>
  <si>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</si>
  <si>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</si>
  <si>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</si>
  <si>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</si>
  <si>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</si>
  <si>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</si>
  <si>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</si>
  <si>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</si>
  <si>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</si>
  <si>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</si>
  <si>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</si>
  <si>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</si>
  <si>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</si>
  <si>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</si>
  <si>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</si>
  <si>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</si>
  <si>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</si>
  <si>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</si>
  <si>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</si>
  <si>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</si>
  <si>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</si>
  <si>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</si>
  <si>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</si>
  <si>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</si>
  <si>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</si>
  <si>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</si>
  <si>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</si>
  <si>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</si>
  <si>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</si>
  <si>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</si>
  <si>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</si>
  <si>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</si>
  <si>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</si>
  <si>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</si>
  <si>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</si>
  <si>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</si>
  <si>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</si>
  <si>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</si>
  <si>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</si>
  <si>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</si>
  <si>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</si>
  <si>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</si>
  <si>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</si>
  <si>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</si>
  <si>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</si>
  <si>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</si>
  <si>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</si>
  <si>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</si>
  <si>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</si>
  <si>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</si>
  <si>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</si>
  <si>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</si>
  <si>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</si>
  <si>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</si>
  <si>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</si>
  <si>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</si>
  <si>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</si>
  <si>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</si>
  <si>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</si>
  <si>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</si>
  <si>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</si>
  <si>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</si>
  <si>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</si>
  <si>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</si>
  <si>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</si>
  <si>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</si>
  <si>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</si>
  <si>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</si>
  <si>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</si>
  <si>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</si>
  <si>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</si>
  <si>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</si>
  <si>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</si>
  <si>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</si>
  <si>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</si>
  <si>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</si>
  <si>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</si>
  <si>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</si>
  <si>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</si>
  <si>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</si>
  <si>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</si>
  <si>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</si>
  <si>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</si>
  <si>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</si>
  <si>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</si>
  <si>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</si>
  <si>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</si>
  <si>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</si>
  <si>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</si>
  <si>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</si>
  <si>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</si>
  <si>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</si>
  <si>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</si>
  <si>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</si>
  <si>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</si>
  <si>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</si>
  <si>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</si>
  <si>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</si>
  <si>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</si>
  <si>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</si>
  <si>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</si>
  <si>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</si>
  <si>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</si>
  <si>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</si>
  <si>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</si>
  <si>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</si>
  <si>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</si>
  <si>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</si>
  <si>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</si>
  <si>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</si>
  <si>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</si>
  <si>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</si>
  <si>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</si>
  <si>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</si>
  <si>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</si>
  <si>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</si>
  <si>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</si>
  <si>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</si>
  <si>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</si>
  <si>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</si>
  <si>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</si>
  <si>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</si>
  <si>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</si>
  <si>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</si>
  <si>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</si>
  <si>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</si>
  <si>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</si>
  <si>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</si>
  <si>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</si>
  <si>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</si>
  <si>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</si>
  <si>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</si>
  <si>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</si>
  <si>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</si>
  <si>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</si>
  <si>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</si>
  <si>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</si>
  <si>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</si>
  <si>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</si>
  <si>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</si>
  <si>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</si>
  <si>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</si>
  <si>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</si>
  <si>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</si>
  <si>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</si>
  <si>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</si>
  <si>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</si>
  <si>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</si>
  <si>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</si>
  <si>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</si>
  <si>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</si>
  <si>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</si>
  <si>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</si>
  <si>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</si>
  <si>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</si>
  <si>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</si>
  <si>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</si>
  <si>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</si>
  <si>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</si>
  <si>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</si>
  <si>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</si>
  <si>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</si>
  <si>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</si>
  <si>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</si>
  <si>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</si>
  <si>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</si>
  <si>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</si>
  <si>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</si>
  <si>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</si>
  <si>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</si>
  <si>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</si>
  <si>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</si>
  <si>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</si>
  <si>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21.1</t>
  </si>
  <si>
    <t>Содержание придомовой территорории</t>
  </si>
  <si>
    <t>2450 руб. в месяц</t>
  </si>
  <si>
    <t xml:space="preserve"> 21.2</t>
  </si>
  <si>
    <t>Уборка лестничных клеток</t>
  </si>
  <si>
    <t>1580 руб в месяц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</si>
  <si>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</si>
  <si>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</si>
  <si>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</si>
  <si>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</si>
  <si>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</si>
  <si>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</si>
  <si>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</si>
  <si>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</si>
  <si>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</si>
  <si>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</si>
  <si>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</si>
  <si>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</si>
  <si>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</si>
  <si>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</si>
  <si>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</si>
  <si>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</si>
  <si>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</si>
  <si>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</si>
  <si>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</si>
  <si>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</si>
  <si>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</si>
  <si>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</si>
  <si>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</si>
  <si>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>зимний период</t>
  </si>
  <si>
    <t xml:space="preserve"> 21.12</t>
  </si>
  <si>
    <t>Скашивание травы</t>
  </si>
  <si>
    <t>июль, сентябрь</t>
  </si>
  <si>
    <t xml:space="preserve"> 21.13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</si>
  <si>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</si>
  <si>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</si>
  <si>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</si>
  <si>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</si>
  <si>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</si>
  <si>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</si>
  <si>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</si>
  <si>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</si>
  <si>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>Генеральная уборка подъезда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</si>
  <si>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</si>
  <si>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</si>
  <si>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</si>
  <si>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</si>
  <si>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</si>
  <si>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>Остаток средств на конец периода  по статье содержание с учетом остатков 2014 г.</t>
  </si>
  <si>
    <t xml:space="preserve"> 21.21</t>
  </si>
  <si>
    <t>Текущий ремонт</t>
  </si>
  <si>
    <t xml:space="preserve"> 21.22</t>
  </si>
  <si>
    <t>Остаток средст по статье текущий ремонт за 2014 г.("-" перерасход)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</si>
  <si>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</si>
  <si>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</si>
  <si>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</si>
  <si>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</si>
  <si>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</si>
  <si>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</si>
  <si>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</si>
  <si>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</si>
  <si>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50</t>
  </si>
  <si>
    <t xml:space="preserve">Прочие расходы (договора управления, канцтовары и т. д.), </t>
  </si>
  <si>
    <t xml:space="preserve">Биллинг приборов учета </t>
  </si>
  <si>
    <t>Уборка снега с козырьков 9 эт. над аркой</t>
  </si>
  <si>
    <t>Установка хомутов на систему ГВС и отопление</t>
  </si>
  <si>
    <t>2 шт.</t>
  </si>
  <si>
    <t xml:space="preserve">Частичная окраска стен от надписей (коллекторов банков) </t>
  </si>
  <si>
    <t xml:space="preserve">Окраска арок </t>
  </si>
  <si>
    <t>Замена участка трубопровода ГВС диам. 25мм, 2 м МКД м-на Университетский, 50 кв. 3</t>
  </si>
  <si>
    <t xml:space="preserve">Замена сборки на ГВС и отоплении диам. 20 </t>
  </si>
  <si>
    <t>3 шт.</t>
  </si>
  <si>
    <t xml:space="preserve">Замена зажимов (орех) по линии электроснабжения подвального помещения </t>
  </si>
  <si>
    <t xml:space="preserve">Установка шпингалетов и пружин на вторые двери подъездов </t>
  </si>
  <si>
    <t xml:space="preserve">Установка елки </t>
  </si>
  <si>
    <t xml:space="preserve">Окраска подъездных козырьков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</si>
</sst>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2" t="s">
        <v>131</v>
      </c>
      <c r="B1" s="62"/>
      <c r="C1" s="62"/>
      <c r="D1" s="62"/>
    </row>
    <row r="2" spans="1:4" s="14" customFormat="1" x14ac:dyDescent="0.25"/>
    <row r="3" spans="1:4" s="14" customFormat="1" x14ac:dyDescent="0.25">
      <c r="A3" s="63" t="s">
        <v>14</v>
      </c>
      <c r="B3" s="63"/>
      <c r="C3" s="63"/>
      <c r="D3" s="6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1" t="s">
        <v>15</v>
      </c>
      <c r="B7" s="61"/>
      <c r="C7" s="61"/>
      <c r="D7" s="6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1" t="s">
        <v>39</v>
      </c>
      <c r="B10" s="61"/>
      <c r="C10" s="61"/>
      <c r="D10" s="6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61" t="s">
        <v>19</v>
      </c>
      <c r="B12" s="61"/>
      <c r="C12" s="61"/>
      <c r="D12" s="6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1913.8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1879.4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1" t="s">
        <v>30</v>
      </c>
      <c r="B37" s="61"/>
      <c r="C37" s="61"/>
      <c r="D37" s="6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4" t="s">
        <v>83</v>
      </c>
      <c r="B1" s="64"/>
      <c r="C1" s="64"/>
      <c r="D1" s="6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61" t="s">
        <v>41</v>
      </c>
      <c r="B5" s="61"/>
      <c r="C5" s="61"/>
      <c r="D5" s="6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61" t="s">
        <v>172</v>
      </c>
      <c r="B7" s="61"/>
      <c r="C7" s="61"/>
      <c r="D7" s="6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61" t="s">
        <v>84</v>
      </c>
      <c r="B10" s="61"/>
      <c r="C10" s="61"/>
      <c r="D10" s="6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65" t="s">
        <v>44</v>
      </c>
      <c r="B12" s="65"/>
      <c r="C12" s="65"/>
      <c r="D12" s="6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65" t="s">
        <v>47</v>
      </c>
      <c r="B15" s="65"/>
      <c r="C15" s="65"/>
      <c r="D15" s="6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1" t="s">
        <v>49</v>
      </c>
      <c r="B17" s="61"/>
      <c r="C17" s="61"/>
      <c r="D17" s="6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69" t="s">
        <v>85</v>
      </c>
      <c r="B20" s="69"/>
      <c r="C20" s="69"/>
      <c r="D20" s="69"/>
    </row>
    <row r="21" spans="1:4" s="6" customFormat="1" ht="20.100000000000001" customHeight="1" x14ac:dyDescent="0.25">
      <c r="A21" s="66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67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68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thickBot="1" x14ac:dyDescent="0.3">
      <c r="A24" s="70" t="s">
        <v>55</v>
      </c>
      <c r="B24" s="70"/>
      <c r="C24" s="70"/>
      <c r="D24" s="70"/>
    </row>
    <row r="25" spans="1:4" s="6" customFormat="1" ht="20.100000000000001" customHeight="1" x14ac:dyDescent="0.25">
      <c r="A25" s="66">
        <v>12</v>
      </c>
      <c r="B25" s="55" t="s">
        <v>56</v>
      </c>
      <c r="C25" s="26" t="s">
        <v>5</v>
      </c>
      <c r="D25" s="27" t="s">
        <v>279</v>
      </c>
    </row>
    <row r="26" spans="1:4" s="6" customFormat="1" ht="20.100000000000001" customHeight="1" x14ac:dyDescent="0.25">
      <c r="A26" s="67"/>
      <c r="B26" s="7" t="s">
        <v>57</v>
      </c>
      <c r="C26" s="5" t="s">
        <v>5</v>
      </c>
      <c r="D26" s="28" t="s">
        <v>280</v>
      </c>
    </row>
    <row r="27" spans="1:4" s="6" customFormat="1" ht="36.75" customHeight="1" x14ac:dyDescent="0.25">
      <c r="A27" s="67"/>
      <c r="B27" s="3" t="s">
        <v>58</v>
      </c>
      <c r="C27" s="5" t="s">
        <v>5</v>
      </c>
      <c r="D27" s="50" t="s">
        <v>281</v>
      </c>
    </row>
    <row r="28" spans="1:4" s="6" customFormat="1" ht="20.100000000000001" customHeight="1" x14ac:dyDescent="0.25">
      <c r="A28" s="67"/>
      <c r="B28" s="3" t="s">
        <v>59</v>
      </c>
      <c r="C28" s="5" t="s">
        <v>5</v>
      </c>
      <c r="D28" s="50" t="s">
        <v>282</v>
      </c>
    </row>
    <row r="29" spans="1:4" s="6" customFormat="1" ht="20.100000000000001" customHeight="1" x14ac:dyDescent="0.25">
      <c r="A29" s="67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68"/>
      <c r="B30" s="58" t="s">
        <v>61</v>
      </c>
      <c r="C30" s="30" t="s">
        <v>5</v>
      </c>
      <c r="D30" s="36">
        <v>42925</v>
      </c>
    </row>
    <row r="31" spans="1:4" ht="15.75" customHeight="1" x14ac:dyDescent="0.25">
      <c r="A31" s="66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67"/>
      <c r="B32" s="7" t="s">
        <v>57</v>
      </c>
      <c r="C32" s="5" t="s">
        <v>5</v>
      </c>
      <c r="D32" s="28" t="s">
        <v>280</v>
      </c>
    </row>
    <row r="33" spans="1:4" ht="31.5" x14ac:dyDescent="0.25">
      <c r="A33" s="67"/>
      <c r="B33" s="3" t="s">
        <v>58</v>
      </c>
      <c r="C33" s="5" t="s">
        <v>5</v>
      </c>
      <c r="D33" s="50" t="s">
        <v>283</v>
      </c>
    </row>
    <row r="34" spans="1:4" ht="15.75" customHeight="1" x14ac:dyDescent="0.25">
      <c r="A34" s="67"/>
      <c r="B34" s="3" t="s">
        <v>59</v>
      </c>
      <c r="C34" s="5" t="s">
        <v>5</v>
      </c>
      <c r="D34" s="50" t="s">
        <v>241</v>
      </c>
    </row>
    <row r="35" spans="1:4" x14ac:dyDescent="0.25">
      <c r="A35" s="67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68"/>
      <c r="B36" s="58" t="s">
        <v>61</v>
      </c>
      <c r="C36" s="30" t="s">
        <v>5</v>
      </c>
      <c r="D36" s="36">
        <v>44148</v>
      </c>
    </row>
    <row r="37" spans="1:4" x14ac:dyDescent="0.25">
      <c r="A37" s="66">
        <v>14</v>
      </c>
      <c r="B37" s="55" t="s">
        <v>56</v>
      </c>
      <c r="C37" s="26" t="s">
        <v>5</v>
      </c>
      <c r="D37" s="27" t="s">
        <v>257</v>
      </c>
    </row>
    <row r="38" spans="1:4" ht="15.75" customHeight="1" x14ac:dyDescent="0.25">
      <c r="A38" s="67"/>
      <c r="B38" s="7" t="s">
        <v>57</v>
      </c>
      <c r="C38" s="5" t="s">
        <v>5</v>
      </c>
      <c r="D38" s="28" t="s">
        <v>280</v>
      </c>
    </row>
    <row r="39" spans="1:4" ht="31.5" x14ac:dyDescent="0.25">
      <c r="A39" s="67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67"/>
      <c r="B40" s="3" t="s">
        <v>59</v>
      </c>
      <c r="C40" s="5" t="s">
        <v>5</v>
      </c>
      <c r="D40" s="50" t="s">
        <v>284</v>
      </c>
    </row>
    <row r="41" spans="1:4" x14ac:dyDescent="0.25">
      <c r="A41" s="67"/>
      <c r="B41" s="3" t="s">
        <v>60</v>
      </c>
      <c r="C41" s="5" t="s">
        <v>5</v>
      </c>
      <c r="D41" s="42"/>
    </row>
    <row r="42" spans="1:4" ht="15.75" customHeight="1" thickBot="1" x14ac:dyDescent="0.3">
      <c r="A42" s="68"/>
      <c r="B42" s="58" t="s">
        <v>61</v>
      </c>
      <c r="C42" s="30" t="s">
        <v>5</v>
      </c>
      <c r="D42" s="36"/>
    </row>
    <row r="43" spans="1:4" ht="15.75" customHeight="1" x14ac:dyDescent="0.25">
      <c r="A43" s="65" t="s">
        <v>62</v>
      </c>
      <c r="B43" s="65"/>
      <c r="C43" s="65"/>
      <c r="D43" s="65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65" t="s">
        <v>65</v>
      </c>
      <c r="B46" s="65"/>
      <c r="C46" s="65"/>
      <c r="D46" s="65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65" t="s">
        <v>67</v>
      </c>
      <c r="B48" s="65"/>
      <c r="C48" s="65"/>
      <c r="D48" s="65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65" t="s">
        <v>69</v>
      </c>
      <c r="B50" s="65"/>
      <c r="C50" s="65"/>
      <c r="D50" s="65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61" t="s">
        <v>71</v>
      </c>
      <c r="B52" s="61"/>
      <c r="C52" s="61"/>
      <c r="D52" s="6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65" t="s">
        <v>74</v>
      </c>
      <c r="B55" s="65"/>
      <c r="C55" s="65"/>
      <c r="D55" s="65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65" t="s">
        <v>76</v>
      </c>
      <c r="B57" s="65"/>
      <c r="C57" s="65"/>
      <c r="D57" s="65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65" t="s">
        <v>78</v>
      </c>
      <c r="B59" s="65"/>
      <c r="C59" s="65"/>
      <c r="D59" s="65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65" t="s">
        <v>80</v>
      </c>
      <c r="B61" s="65"/>
      <c r="C61" s="65"/>
      <c r="D61" s="65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61" t="s">
        <v>86</v>
      </c>
      <c r="B63" s="61"/>
      <c r="C63" s="61"/>
      <c r="D63" s="6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2" t="s">
        <v>90</v>
      </c>
      <c r="B1" s="62"/>
      <c r="C1" s="62"/>
      <c r="D1" s="6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6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67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67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67"/>
      <c r="B8" s="3" t="s">
        <v>174</v>
      </c>
      <c r="C8" s="5" t="s">
        <v>5</v>
      </c>
      <c r="D8" s="28"/>
    </row>
    <row r="9" spans="1:4" s="6" customFormat="1" ht="34.5" customHeight="1" x14ac:dyDescent="0.25">
      <c r="A9" s="67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7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68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66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67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67"/>
      <c r="B14" s="7" t="s">
        <v>88</v>
      </c>
      <c r="C14" s="5" t="s">
        <v>13</v>
      </c>
      <c r="D14" s="53" t="s">
        <v>275</v>
      </c>
    </row>
    <row r="15" spans="1:4" ht="31.5" x14ac:dyDescent="0.25">
      <c r="A15" s="67"/>
      <c r="B15" s="3" t="s">
        <v>174</v>
      </c>
      <c r="C15" s="5" t="s">
        <v>5</v>
      </c>
      <c r="D15" s="28"/>
    </row>
    <row r="16" spans="1:4" ht="31.5" x14ac:dyDescent="0.25">
      <c r="A16" s="67"/>
      <c r="B16" s="3" t="s">
        <v>175</v>
      </c>
      <c r="C16" s="5" t="s">
        <v>5</v>
      </c>
      <c r="D16" s="28" t="s">
        <v>17</v>
      </c>
    </row>
    <row r="17" spans="1:4" x14ac:dyDescent="0.25">
      <c r="A17" s="67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68"/>
      <c r="B18" s="51" t="s">
        <v>89</v>
      </c>
      <c r="C18" s="30" t="s">
        <v>5</v>
      </c>
      <c r="D18" s="31" t="s">
        <v>264</v>
      </c>
    </row>
    <row r="19" spans="1:4" x14ac:dyDescent="0.25">
      <c r="A19" s="66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67"/>
      <c r="B20" s="7" t="s">
        <v>59</v>
      </c>
      <c r="C20" s="5" t="s">
        <v>5</v>
      </c>
      <c r="D20" s="28" t="s">
        <v>239</v>
      </c>
    </row>
    <row r="21" spans="1:4" ht="30" x14ac:dyDescent="0.25">
      <c r="A21" s="67"/>
      <c r="B21" s="7" t="s">
        <v>88</v>
      </c>
      <c r="C21" s="5" t="s">
        <v>13</v>
      </c>
      <c r="D21" s="53" t="s">
        <v>275</v>
      </c>
    </row>
    <row r="22" spans="1:4" ht="31.5" x14ac:dyDescent="0.25">
      <c r="A22" s="67"/>
      <c r="B22" s="3" t="s">
        <v>174</v>
      </c>
      <c r="C22" s="5" t="s">
        <v>5</v>
      </c>
      <c r="D22" s="28"/>
    </row>
    <row r="23" spans="1:4" ht="31.5" x14ac:dyDescent="0.25">
      <c r="A23" s="67"/>
      <c r="B23" s="3" t="s">
        <v>175</v>
      </c>
      <c r="C23" s="5" t="s">
        <v>5</v>
      </c>
      <c r="D23" s="28" t="s">
        <v>17</v>
      </c>
    </row>
    <row r="24" spans="1:4" x14ac:dyDescent="0.25">
      <c r="A24" s="67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68"/>
      <c r="B25" s="51" t="s">
        <v>89</v>
      </c>
      <c r="C25" s="30" t="s">
        <v>5</v>
      </c>
      <c r="D25" s="31" t="s">
        <v>264</v>
      </c>
    </row>
    <row r="26" spans="1:4" ht="31.5" x14ac:dyDescent="0.25">
      <c r="A26" s="66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67"/>
      <c r="B27" s="7" t="s">
        <v>59</v>
      </c>
      <c r="C27" s="5" t="s">
        <v>5</v>
      </c>
      <c r="D27" s="28" t="s">
        <v>239</v>
      </c>
    </row>
    <row r="28" spans="1:4" ht="30" x14ac:dyDescent="0.25">
      <c r="A28" s="67"/>
      <c r="B28" s="7" t="s">
        <v>88</v>
      </c>
      <c r="C28" s="5" t="s">
        <v>13</v>
      </c>
      <c r="D28" s="53" t="s">
        <v>275</v>
      </c>
    </row>
    <row r="29" spans="1:4" ht="31.5" x14ac:dyDescent="0.25">
      <c r="A29" s="67"/>
      <c r="B29" s="3" t="s">
        <v>174</v>
      </c>
      <c r="C29" s="5" t="s">
        <v>5</v>
      </c>
      <c r="D29" s="28"/>
    </row>
    <row r="30" spans="1:4" ht="31.5" x14ac:dyDescent="0.25">
      <c r="A30" s="67"/>
      <c r="B30" s="3" t="s">
        <v>175</v>
      </c>
      <c r="C30" s="5" t="s">
        <v>5</v>
      </c>
      <c r="D30" s="28" t="s">
        <v>17</v>
      </c>
    </row>
    <row r="31" spans="1:4" x14ac:dyDescent="0.25">
      <c r="A31" s="67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68"/>
      <c r="B32" s="51" t="s">
        <v>89</v>
      </c>
      <c r="C32" s="30" t="s">
        <v>5</v>
      </c>
      <c r="D32" s="31" t="s">
        <v>264</v>
      </c>
    </row>
    <row r="33" spans="1:4" ht="31.5" x14ac:dyDescent="0.25">
      <c r="A33" s="66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67"/>
      <c r="B34" s="7" t="s">
        <v>59</v>
      </c>
      <c r="C34" s="5" t="s">
        <v>5</v>
      </c>
      <c r="D34" s="28"/>
    </row>
    <row r="35" spans="1:4" ht="30" x14ac:dyDescent="0.25">
      <c r="A35" s="67"/>
      <c r="B35" s="7" t="s">
        <v>88</v>
      </c>
      <c r="C35" s="5" t="s">
        <v>13</v>
      </c>
      <c r="D35" s="53" t="s">
        <v>275</v>
      </c>
    </row>
    <row r="36" spans="1:4" ht="31.5" x14ac:dyDescent="0.25">
      <c r="A36" s="67"/>
      <c r="B36" s="3" t="s">
        <v>174</v>
      </c>
      <c r="C36" s="5" t="s">
        <v>5</v>
      </c>
      <c r="D36" s="28"/>
    </row>
    <row r="37" spans="1:4" ht="31.5" x14ac:dyDescent="0.25">
      <c r="A37" s="67"/>
      <c r="B37" s="3" t="s">
        <v>175</v>
      </c>
      <c r="C37" s="5" t="s">
        <v>5</v>
      </c>
      <c r="D37" s="28" t="s">
        <v>17</v>
      </c>
    </row>
    <row r="38" spans="1:4" x14ac:dyDescent="0.25">
      <c r="A38" s="67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68"/>
      <c r="B39" s="51" t="s">
        <v>89</v>
      </c>
      <c r="C39" s="30" t="s">
        <v>5</v>
      </c>
      <c r="D39" s="31" t="s">
        <v>264</v>
      </c>
    </row>
    <row r="40" spans="1:4" ht="47.25" x14ac:dyDescent="0.25">
      <c r="A40" s="66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67"/>
      <c r="B41" s="7" t="s">
        <v>59</v>
      </c>
      <c r="C41" s="5" t="s">
        <v>5</v>
      </c>
      <c r="D41" s="28" t="s">
        <v>240</v>
      </c>
    </row>
    <row r="42" spans="1:4" ht="30" x14ac:dyDescent="0.25">
      <c r="A42" s="67"/>
      <c r="B42" s="7" t="s">
        <v>88</v>
      </c>
      <c r="C42" s="5" t="s">
        <v>13</v>
      </c>
      <c r="D42" s="53" t="s">
        <v>275</v>
      </c>
    </row>
    <row r="43" spans="1:4" ht="31.5" x14ac:dyDescent="0.25">
      <c r="A43" s="67"/>
      <c r="B43" s="3" t="s">
        <v>174</v>
      </c>
      <c r="C43" s="5" t="s">
        <v>5</v>
      </c>
      <c r="D43" s="28"/>
    </row>
    <row r="44" spans="1:4" ht="31.5" x14ac:dyDescent="0.25">
      <c r="A44" s="67"/>
      <c r="B44" s="3" t="s">
        <v>175</v>
      </c>
      <c r="C44" s="5" t="s">
        <v>5</v>
      </c>
      <c r="D44" s="28" t="s">
        <v>17</v>
      </c>
    </row>
    <row r="45" spans="1:4" x14ac:dyDescent="0.25">
      <c r="A45" s="67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68"/>
      <c r="B46" s="51" t="s">
        <v>89</v>
      </c>
      <c r="C46" s="30" t="s">
        <v>5</v>
      </c>
      <c r="D46" s="31" t="s">
        <v>264</v>
      </c>
    </row>
    <row r="47" spans="1:4" x14ac:dyDescent="0.25">
      <c r="A47" s="66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67"/>
      <c r="B48" s="7" t="s">
        <v>59</v>
      </c>
      <c r="C48" s="5" t="s">
        <v>5</v>
      </c>
      <c r="D48" s="28" t="s">
        <v>241</v>
      </c>
    </row>
    <row r="49" spans="1:4" ht="30" x14ac:dyDescent="0.25">
      <c r="A49" s="67"/>
      <c r="B49" s="7" t="s">
        <v>88</v>
      </c>
      <c r="C49" s="5" t="s">
        <v>13</v>
      </c>
      <c r="D49" s="53" t="s">
        <v>275</v>
      </c>
    </row>
    <row r="50" spans="1:4" ht="31.5" x14ac:dyDescent="0.25">
      <c r="A50" s="67"/>
      <c r="B50" s="3" t="s">
        <v>174</v>
      </c>
      <c r="C50" s="5" t="s">
        <v>5</v>
      </c>
      <c r="D50" s="28"/>
    </row>
    <row r="51" spans="1:4" ht="31.5" x14ac:dyDescent="0.25">
      <c r="A51" s="67"/>
      <c r="B51" s="3" t="s">
        <v>175</v>
      </c>
      <c r="C51" s="5" t="s">
        <v>5</v>
      </c>
      <c r="D51" s="28" t="s">
        <v>17</v>
      </c>
    </row>
    <row r="52" spans="1:4" x14ac:dyDescent="0.25">
      <c r="A52" s="67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68"/>
      <c r="B53" s="51" t="s">
        <v>89</v>
      </c>
      <c r="C53" s="30" t="s">
        <v>5</v>
      </c>
      <c r="D53" s="31" t="s">
        <v>264</v>
      </c>
    </row>
    <row r="54" spans="1:4" x14ac:dyDescent="0.25">
      <c r="A54" s="66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67"/>
      <c r="B55" s="7" t="s">
        <v>59</v>
      </c>
      <c r="C55" s="5" t="s">
        <v>5</v>
      </c>
      <c r="D55" s="28" t="s">
        <v>239</v>
      </c>
    </row>
    <row r="56" spans="1:4" ht="30" x14ac:dyDescent="0.25">
      <c r="A56" s="67"/>
      <c r="B56" s="7" t="s">
        <v>88</v>
      </c>
      <c r="C56" s="5" t="s">
        <v>13</v>
      </c>
      <c r="D56" s="53" t="s">
        <v>275</v>
      </c>
    </row>
    <row r="57" spans="1:4" ht="31.5" x14ac:dyDescent="0.25">
      <c r="A57" s="67"/>
      <c r="B57" s="3" t="s">
        <v>174</v>
      </c>
      <c r="C57" s="5" t="s">
        <v>5</v>
      </c>
      <c r="D57" s="28"/>
    </row>
    <row r="58" spans="1:4" ht="31.5" x14ac:dyDescent="0.25">
      <c r="A58" s="67"/>
      <c r="B58" s="3" t="s">
        <v>175</v>
      </c>
      <c r="C58" s="5" t="s">
        <v>5</v>
      </c>
      <c r="D58" s="28" t="s">
        <v>17</v>
      </c>
    </row>
    <row r="59" spans="1:4" x14ac:dyDescent="0.25">
      <c r="A59" s="67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68"/>
      <c r="B60" s="51" t="s">
        <v>89</v>
      </c>
      <c r="C60" s="30" t="s">
        <v>5</v>
      </c>
      <c r="D60" s="31" t="s">
        <v>264</v>
      </c>
    </row>
    <row r="61" spans="1:4" x14ac:dyDescent="0.25">
      <c r="A61" s="66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67"/>
      <c r="B62" s="7" t="s">
        <v>59</v>
      </c>
      <c r="C62" s="5" t="s">
        <v>5</v>
      </c>
      <c r="D62" s="28" t="s">
        <v>242</v>
      </c>
    </row>
    <row r="63" spans="1:4" ht="30" x14ac:dyDescent="0.25">
      <c r="A63" s="67"/>
      <c r="B63" s="7" t="s">
        <v>88</v>
      </c>
      <c r="C63" s="5" t="s">
        <v>13</v>
      </c>
      <c r="D63" s="53" t="s">
        <v>275</v>
      </c>
    </row>
    <row r="64" spans="1:4" ht="31.5" x14ac:dyDescent="0.25">
      <c r="A64" s="67"/>
      <c r="B64" s="3" t="s">
        <v>174</v>
      </c>
      <c r="C64" s="5" t="s">
        <v>5</v>
      </c>
      <c r="D64" s="28"/>
    </row>
    <row r="65" spans="1:4" ht="31.5" x14ac:dyDescent="0.25">
      <c r="A65" s="67"/>
      <c r="B65" s="3" t="s">
        <v>175</v>
      </c>
      <c r="C65" s="5" t="s">
        <v>5</v>
      </c>
      <c r="D65" s="28" t="s">
        <v>17</v>
      </c>
    </row>
    <row r="66" spans="1:4" x14ac:dyDescent="0.25">
      <c r="A66" s="67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68"/>
      <c r="B67" s="51" t="s">
        <v>89</v>
      </c>
      <c r="C67" s="30" t="s">
        <v>5</v>
      </c>
      <c r="D67" s="31" t="s">
        <v>264</v>
      </c>
    </row>
    <row r="68" spans="1:4" x14ac:dyDescent="0.25">
      <c r="A68" s="66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67"/>
      <c r="B69" s="7" t="s">
        <v>59</v>
      </c>
      <c r="C69" s="5" t="s">
        <v>5</v>
      </c>
      <c r="D69" s="28" t="s">
        <v>243</v>
      </c>
    </row>
    <row r="70" spans="1:4" ht="30" x14ac:dyDescent="0.25">
      <c r="A70" s="67"/>
      <c r="B70" s="7" t="s">
        <v>88</v>
      </c>
      <c r="C70" s="5" t="s">
        <v>13</v>
      </c>
      <c r="D70" s="53" t="s">
        <v>275</v>
      </c>
    </row>
    <row r="71" spans="1:4" ht="31.5" x14ac:dyDescent="0.25">
      <c r="A71" s="67"/>
      <c r="B71" s="3" t="s">
        <v>174</v>
      </c>
      <c r="C71" s="5" t="s">
        <v>5</v>
      </c>
      <c r="D71" s="28"/>
    </row>
    <row r="72" spans="1:4" ht="31.5" x14ac:dyDescent="0.25">
      <c r="A72" s="67"/>
      <c r="B72" s="3" t="s">
        <v>175</v>
      </c>
      <c r="C72" s="5" t="s">
        <v>5</v>
      </c>
      <c r="D72" s="28" t="s">
        <v>17</v>
      </c>
    </row>
    <row r="73" spans="1:4" x14ac:dyDescent="0.25">
      <c r="A73" s="67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68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66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67"/>
      <c r="B76" s="7" t="s">
        <v>59</v>
      </c>
      <c r="C76" s="5" t="s">
        <v>5</v>
      </c>
      <c r="D76" s="28"/>
    </row>
    <row r="77" spans="1:4" ht="30" x14ac:dyDescent="0.25">
      <c r="A77" s="67"/>
      <c r="B77" s="7" t="s">
        <v>88</v>
      </c>
      <c r="C77" s="5" t="s">
        <v>13</v>
      </c>
      <c r="D77" s="53" t="s">
        <v>275</v>
      </c>
    </row>
    <row r="78" spans="1:4" ht="31.5" x14ac:dyDescent="0.25">
      <c r="A78" s="67"/>
      <c r="B78" s="3" t="s">
        <v>174</v>
      </c>
      <c r="C78" s="5" t="s">
        <v>5</v>
      </c>
      <c r="D78" s="28"/>
    </row>
    <row r="79" spans="1:4" ht="31.5" x14ac:dyDescent="0.25">
      <c r="A79" s="67"/>
      <c r="B79" s="3" t="s">
        <v>175</v>
      </c>
      <c r="C79" s="5" t="s">
        <v>5</v>
      </c>
      <c r="D79" s="28" t="s">
        <v>17</v>
      </c>
    </row>
    <row r="80" spans="1:4" x14ac:dyDescent="0.25">
      <c r="A80" s="67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68"/>
      <c r="B81" s="51" t="s">
        <v>89</v>
      </c>
      <c r="C81" s="30" t="s">
        <v>5</v>
      </c>
      <c r="D81" s="31" t="s">
        <v>264</v>
      </c>
    </row>
    <row r="82" spans="1:4" ht="31.5" x14ac:dyDescent="0.25">
      <c r="A82" s="66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67"/>
      <c r="B83" s="7" t="s">
        <v>59</v>
      </c>
      <c r="C83" s="5" t="s">
        <v>5</v>
      </c>
      <c r="D83" s="28" t="s">
        <v>267</v>
      </c>
    </row>
    <row r="84" spans="1:4" x14ac:dyDescent="0.25">
      <c r="A84" s="67"/>
      <c r="B84" s="7" t="s">
        <v>88</v>
      </c>
      <c r="C84" s="5" t="s">
        <v>13</v>
      </c>
      <c r="D84" s="28">
        <v>600</v>
      </c>
    </row>
    <row r="85" spans="1:4" ht="31.5" x14ac:dyDescent="0.25">
      <c r="A85" s="67"/>
      <c r="B85" s="3" t="s">
        <v>174</v>
      </c>
      <c r="C85" s="5" t="s">
        <v>5</v>
      </c>
      <c r="D85" s="42">
        <v>41275</v>
      </c>
    </row>
    <row r="86" spans="1:4" ht="31.5" x14ac:dyDescent="0.25">
      <c r="A86" s="67"/>
      <c r="B86" s="3" t="s">
        <v>175</v>
      </c>
      <c r="C86" s="5" t="s">
        <v>5</v>
      </c>
      <c r="D86" s="28" t="s">
        <v>17</v>
      </c>
    </row>
    <row r="87" spans="1:4" x14ac:dyDescent="0.25">
      <c r="A87" s="67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68"/>
      <c r="B88" s="51" t="s">
        <v>89</v>
      </c>
      <c r="C88" s="30" t="s">
        <v>5</v>
      </c>
      <c r="D88" s="31" t="s">
        <v>264</v>
      </c>
    </row>
    <row r="89" spans="1:4" x14ac:dyDescent="0.25">
      <c r="A89" s="71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72"/>
      <c r="B90" s="7" t="s">
        <v>59</v>
      </c>
      <c r="C90" s="5" t="s">
        <v>5</v>
      </c>
      <c r="D90" s="28" t="s">
        <v>267</v>
      </c>
    </row>
    <row r="91" spans="1:4" x14ac:dyDescent="0.25">
      <c r="A91" s="72"/>
      <c r="B91" s="7" t="s">
        <v>88</v>
      </c>
      <c r="C91" s="5" t="s">
        <v>13</v>
      </c>
      <c r="D91" s="28">
        <v>5300</v>
      </c>
    </row>
    <row r="92" spans="1:4" ht="31.5" x14ac:dyDescent="0.25">
      <c r="A92" s="72"/>
      <c r="B92" s="3" t="s">
        <v>174</v>
      </c>
      <c r="C92" s="5" t="s">
        <v>5</v>
      </c>
      <c r="D92" s="42">
        <v>41275</v>
      </c>
    </row>
    <row r="93" spans="1:4" ht="31.5" x14ac:dyDescent="0.25">
      <c r="A93" s="72"/>
      <c r="B93" s="3" t="s">
        <v>175</v>
      </c>
      <c r="C93" s="5" t="s">
        <v>5</v>
      </c>
      <c r="D93" s="28" t="s">
        <v>17</v>
      </c>
    </row>
    <row r="94" spans="1:4" x14ac:dyDescent="0.25">
      <c r="A94" s="72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73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2" t="s">
        <v>100</v>
      </c>
      <c r="B1" s="62"/>
      <c r="C1" s="62"/>
      <c r="D1" s="6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74" t="s">
        <v>99</v>
      </c>
      <c r="B15" s="75"/>
      <c r="C15" s="75"/>
      <c r="D15" s="7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74" t="s">
        <v>99</v>
      </c>
      <c r="B28" s="75"/>
      <c r="C28" s="75"/>
      <c r="D28" s="76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74" t="s">
        <v>99</v>
      </c>
      <c r="B41" s="75"/>
      <c r="C41" s="75"/>
      <c r="D41" s="76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74" t="s">
        <v>99</v>
      </c>
      <c r="B54" s="75"/>
      <c r="C54" s="75"/>
      <c r="D54" s="76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292</v>
      </c>
    </row>
    <row r="66" spans="1:4" ht="76.5" x14ac:dyDescent="0.25">
      <c r="A66" s="40"/>
      <c r="B66" s="7" t="s">
        <v>178</v>
      </c>
      <c r="C66" s="5" t="s">
        <v>5</v>
      </c>
      <c r="D66" s="60" t="s">
        <v>293</v>
      </c>
    </row>
    <row r="67" spans="1:4" ht="15.75" customHeight="1" x14ac:dyDescent="0.25">
      <c r="A67" s="74" t="s">
        <v>99</v>
      </c>
      <c r="B67" s="75"/>
      <c r="C67" s="75"/>
      <c r="D67" s="76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8" t="s">
        <v>104</v>
      </c>
      <c r="B1" s="78"/>
      <c r="C1" s="78"/>
      <c r="D1" s="7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77" t="s">
        <v>182</v>
      </c>
      <c r="B8" s="77"/>
      <c r="C8" s="77"/>
      <c r="D8" s="77"/>
    </row>
    <row r="9" spans="1:4" s="6" customFormat="1" ht="37.5" customHeight="1" x14ac:dyDescent="0.25">
      <c r="A9" s="66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67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67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67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68"/>
      <c r="B13" s="44" t="s">
        <v>103</v>
      </c>
      <c r="C13" s="30" t="s">
        <v>13</v>
      </c>
      <c r="D13" s="31">
        <v>400</v>
      </c>
    </row>
    <row r="14" spans="1:4" x14ac:dyDescent="0.25">
      <c r="A14" s="66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67"/>
      <c r="B15" s="7" t="s">
        <v>184</v>
      </c>
      <c r="C15" s="5" t="s">
        <v>5</v>
      </c>
      <c r="D15" s="28">
        <v>3812125898</v>
      </c>
    </row>
    <row r="16" spans="1:4" x14ac:dyDescent="0.25">
      <c r="A16" s="67"/>
      <c r="B16" s="7" t="s">
        <v>101</v>
      </c>
      <c r="C16" s="5" t="s">
        <v>5</v>
      </c>
      <c r="D16" s="28" t="s">
        <v>274</v>
      </c>
    </row>
    <row r="17" spans="1:4" x14ac:dyDescent="0.25">
      <c r="A17" s="67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68"/>
      <c r="B18" s="44" t="s">
        <v>103</v>
      </c>
      <c r="C18" s="30" t="s">
        <v>13</v>
      </c>
      <c r="D18" s="31">
        <v>400</v>
      </c>
    </row>
    <row r="19" spans="1:4" ht="31.5" x14ac:dyDescent="0.25">
      <c r="A19" s="66">
        <v>3</v>
      </c>
      <c r="B19" s="55" t="s">
        <v>183</v>
      </c>
      <c r="C19" s="26" t="s">
        <v>5</v>
      </c>
      <c r="D19" s="27" t="s">
        <v>286</v>
      </c>
    </row>
    <row r="20" spans="1:4" x14ac:dyDescent="0.25">
      <c r="A20" s="67"/>
      <c r="B20" s="7" t="s">
        <v>184</v>
      </c>
      <c r="C20" s="5" t="s">
        <v>5</v>
      </c>
      <c r="D20" s="28">
        <v>3849011544</v>
      </c>
    </row>
    <row r="21" spans="1:4" x14ac:dyDescent="0.25">
      <c r="A21" s="67"/>
      <c r="B21" s="7" t="s">
        <v>101</v>
      </c>
      <c r="C21" s="5" t="s">
        <v>5</v>
      </c>
      <c r="D21" s="28" t="s">
        <v>287</v>
      </c>
    </row>
    <row r="22" spans="1:4" x14ac:dyDescent="0.25">
      <c r="A22" s="67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68"/>
      <c r="B23" s="44" t="s">
        <v>103</v>
      </c>
      <c r="C23" s="30" t="s">
        <v>13</v>
      </c>
      <c r="D23" s="31">
        <v>400</v>
      </c>
    </row>
    <row r="24" spans="1:4" x14ac:dyDescent="0.25">
      <c r="A24" s="66">
        <v>4</v>
      </c>
      <c r="B24" s="55" t="s">
        <v>183</v>
      </c>
      <c r="C24" s="26" t="s">
        <v>5</v>
      </c>
      <c r="D24" s="27" t="s">
        <v>288</v>
      </c>
    </row>
    <row r="25" spans="1:4" x14ac:dyDescent="0.25">
      <c r="A25" s="67"/>
      <c r="B25" s="7" t="s">
        <v>184</v>
      </c>
      <c r="C25" s="5" t="s">
        <v>5</v>
      </c>
      <c r="D25" s="28">
        <v>7713076301</v>
      </c>
    </row>
    <row r="26" spans="1:4" x14ac:dyDescent="0.25">
      <c r="A26" s="67"/>
      <c r="B26" s="7" t="s">
        <v>101</v>
      </c>
      <c r="C26" s="5" t="s">
        <v>5</v>
      </c>
      <c r="D26" s="28" t="s">
        <v>289</v>
      </c>
    </row>
    <row r="27" spans="1:4" x14ac:dyDescent="0.25">
      <c r="A27" s="67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68"/>
      <c r="B28" s="44" t="s">
        <v>103</v>
      </c>
      <c r="C28" s="30" t="s">
        <v>13</v>
      </c>
      <c r="D28" s="31">
        <v>400</v>
      </c>
    </row>
    <row r="29" spans="1:4" x14ac:dyDescent="0.25">
      <c r="A29" s="66">
        <v>5</v>
      </c>
      <c r="B29" s="55" t="s">
        <v>183</v>
      </c>
      <c r="C29" s="26" t="s">
        <v>5</v>
      </c>
      <c r="D29" s="27" t="s">
        <v>290</v>
      </c>
    </row>
    <row r="30" spans="1:4" x14ac:dyDescent="0.25">
      <c r="A30" s="67"/>
      <c r="B30" s="7" t="s">
        <v>184</v>
      </c>
      <c r="C30" s="5" t="s">
        <v>5</v>
      </c>
      <c r="D30" s="28">
        <v>3849011544</v>
      </c>
    </row>
    <row r="31" spans="1:4" x14ac:dyDescent="0.25">
      <c r="A31" s="67"/>
      <c r="B31" s="7" t="s">
        <v>101</v>
      </c>
      <c r="C31" s="5" t="s">
        <v>5</v>
      </c>
      <c r="D31" s="28" t="s">
        <v>291</v>
      </c>
    </row>
    <row r="32" spans="1:4" x14ac:dyDescent="0.25">
      <c r="A32" s="67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68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4" t="s">
        <v>109</v>
      </c>
      <c r="B1" s="64"/>
      <c r="C1" s="64"/>
      <c r="D1" s="6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5" t="s">
        <v>105</v>
      </c>
      <c r="B5" s="65"/>
      <c r="C5" s="65"/>
      <c r="D5" s="6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9" t="s">
        <v>260</v>
      </c>
      <c r="C10" s="79"/>
      <c r="D10" s="7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4" t="s">
        <v>112</v>
      </c>
      <c r="B1" s="64"/>
      <c r="C1" s="64"/>
      <c r="D1" s="6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zoomScale="115" zoomScaleNormal="115" workbookViewId="0">
      <selection activeCell="D89" sqref="D89:D91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x14ac:dyDescent="0.25">
      <c r="E1" s="83" t="s">
        <v>303</v>
      </c>
      <c r="F1" s="83"/>
      <c r="G1" s="83"/>
    </row>
    <row r="2" spans="1:7" ht="18.75" x14ac:dyDescent="0.3">
      <c r="B2" s="84" t="s">
        <v>304</v>
      </c>
      <c r="C2" s="85"/>
      <c r="D2" s="85"/>
      <c r="E2" s="83"/>
      <c r="F2" s="83"/>
      <c r="G2" s="83"/>
    </row>
    <row r="3" spans="1:7" ht="18.75" x14ac:dyDescent="0.3">
      <c r="B3" s="86" t="s">
        <v>305</v>
      </c>
      <c r="C3" s="86"/>
      <c r="D3" s="86"/>
      <c r="E3" s="83"/>
      <c r="F3" s="83"/>
      <c r="G3" s="83"/>
    </row>
    <row r="4" spans="1:7" ht="49.5" customHeight="1" x14ac:dyDescent="0.25">
      <c r="E4" s="83"/>
      <c r="F4" s="83"/>
      <c r="G4" s="83"/>
    </row>
    <row r="5" spans="1:7" ht="60" customHeight="1" x14ac:dyDescent="0.25">
      <c r="A5" s="87" t="s">
        <v>374</v>
      </c>
      <c r="B5" s="87"/>
      <c r="C5" s="87"/>
      <c r="D5" s="87"/>
      <c r="E5" s="87"/>
    </row>
    <row r="7" spans="1:7" ht="31.5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5.75" customHeight="1" x14ac:dyDescent="0.25">
      <c r="A8" s="4" t="s">
        <v>8</v>
      </c>
      <c r="B8" s="18" t="s">
        <v>4</v>
      </c>
      <c r="C8" s="5" t="s">
        <v>5</v>
      </c>
      <c r="D8" s="48">
        <v>42460</v>
      </c>
      <c r="E8" s="6"/>
      <c r="F8" s="6"/>
      <c r="G8" s="6"/>
    </row>
    <row r="9" spans="1:7" ht="18" customHeight="1" x14ac:dyDescent="0.25">
      <c r="A9" s="4" t="s">
        <v>9</v>
      </c>
      <c r="B9" s="18" t="s">
        <v>113</v>
      </c>
      <c r="C9" s="5" t="s">
        <v>5</v>
      </c>
      <c r="D9" s="48">
        <v>42005</v>
      </c>
      <c r="E9" s="6"/>
      <c r="F9" s="6"/>
      <c r="G9" s="6"/>
    </row>
    <row r="10" spans="1:7" ht="16.5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  <c r="E10" s="6"/>
      <c r="F10" s="6"/>
      <c r="G10" s="6"/>
    </row>
    <row r="11" spans="1:7" ht="33.75" customHeight="1" x14ac:dyDescent="0.25">
      <c r="A11" s="61" t="s">
        <v>185</v>
      </c>
      <c r="B11" s="61"/>
      <c r="C11" s="61"/>
      <c r="D11" s="61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78225.31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481768.80000000005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88">
        <v>376418.52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88">
        <v>105350.28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467761.29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458161.29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88">
        <v>357275.56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88">
        <v>100885.73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f>800*12</f>
        <v>9600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89">
        <v>16</v>
      </c>
      <c r="B26" s="90" t="s">
        <v>306</v>
      </c>
      <c r="C26" s="91" t="s">
        <v>13</v>
      </c>
      <c r="D26" s="92">
        <f>D18+D24-D14</f>
        <v>399135.98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101832.82</v>
      </c>
      <c r="E29" s="6"/>
      <c r="F29" s="6"/>
      <c r="G29" s="6"/>
    </row>
    <row r="30" spans="1:7" ht="33" customHeight="1" x14ac:dyDescent="0.25">
      <c r="A30" s="93" t="s">
        <v>307</v>
      </c>
      <c r="B30" s="93"/>
      <c r="C30" s="93"/>
      <c r="D30" s="93"/>
      <c r="E30" s="6"/>
      <c r="F30" s="6"/>
      <c r="G30" s="6"/>
    </row>
    <row r="31" spans="1:7" ht="94.5" x14ac:dyDescent="0.25">
      <c r="A31" s="59">
        <v>21</v>
      </c>
      <c r="B31" s="59" t="s">
        <v>308</v>
      </c>
      <c r="C31" s="59" t="s">
        <v>309</v>
      </c>
      <c r="D31" s="59" t="s">
        <v>310</v>
      </c>
      <c r="E31" s="6"/>
      <c r="F31" s="6"/>
      <c r="G31" s="6"/>
    </row>
    <row r="32" spans="1:7" x14ac:dyDescent="0.25">
      <c r="A32" s="59"/>
      <c r="B32" s="94" t="s">
        <v>311</v>
      </c>
      <c r="C32" s="59"/>
      <c r="D32" s="59"/>
      <c r="E32" s="6"/>
      <c r="F32" s="6"/>
      <c r="G32" s="6"/>
    </row>
    <row r="33" spans="1:7" ht="31.5" x14ac:dyDescent="0.25">
      <c r="A33" s="59"/>
      <c r="B33" s="94" t="s">
        <v>312</v>
      </c>
      <c r="C33" s="59"/>
      <c r="D33" s="95">
        <v>-349.93659999995725</v>
      </c>
      <c r="E33" s="6"/>
      <c r="F33" s="6"/>
      <c r="G33" s="6"/>
    </row>
    <row r="34" spans="1:7" ht="31.5" x14ac:dyDescent="0.25">
      <c r="A34" s="95" t="s">
        <v>313</v>
      </c>
      <c r="B34" s="59" t="s">
        <v>314</v>
      </c>
      <c r="C34" s="59" t="s">
        <v>315</v>
      </c>
      <c r="D34" s="95">
        <f>2450*12</f>
        <v>29400</v>
      </c>
      <c r="E34" s="6"/>
      <c r="F34" s="6"/>
      <c r="G34" s="6"/>
    </row>
    <row r="35" spans="1:7" ht="31.5" x14ac:dyDescent="0.25">
      <c r="A35" s="95" t="s">
        <v>316</v>
      </c>
      <c r="B35" s="59" t="s">
        <v>317</v>
      </c>
      <c r="C35" s="59" t="s">
        <v>318</v>
      </c>
      <c r="D35" s="95">
        <f>1580*12</f>
        <v>18960</v>
      </c>
      <c r="E35" s="6"/>
      <c r="F35" s="6"/>
      <c r="G35" s="6"/>
    </row>
    <row r="36" spans="1:7" ht="47.25" x14ac:dyDescent="0.25">
      <c r="A36" s="95" t="s">
        <v>319</v>
      </c>
      <c r="B36" s="59" t="s">
        <v>320</v>
      </c>
      <c r="C36" s="59" t="s">
        <v>321</v>
      </c>
      <c r="D36" s="95">
        <v>12868.3</v>
      </c>
      <c r="E36" s="6"/>
      <c r="F36" s="6"/>
      <c r="G36" s="6"/>
    </row>
    <row r="37" spans="1:7" ht="21" customHeight="1" x14ac:dyDescent="0.25">
      <c r="A37" s="95" t="s">
        <v>322</v>
      </c>
      <c r="B37" s="96" t="s">
        <v>323</v>
      </c>
      <c r="C37" s="96" t="s">
        <v>263</v>
      </c>
      <c r="D37" s="95">
        <v>38871.43</v>
      </c>
      <c r="E37" s="6"/>
      <c r="F37" s="6"/>
      <c r="G37" s="6"/>
    </row>
    <row r="38" spans="1:7" ht="78.75" x14ac:dyDescent="0.25">
      <c r="A38" s="95" t="s">
        <v>324</v>
      </c>
      <c r="B38" s="96" t="s">
        <v>325</v>
      </c>
      <c r="C38" s="96" t="s">
        <v>326</v>
      </c>
      <c r="D38" s="97">
        <f>92339.64/14*12/2</f>
        <v>39574.131428571432</v>
      </c>
      <c r="E38" s="6"/>
      <c r="F38" s="6"/>
      <c r="G38" s="6"/>
    </row>
    <row r="39" spans="1:7" ht="47.25" x14ac:dyDescent="0.25">
      <c r="A39" s="95" t="s">
        <v>327</v>
      </c>
      <c r="B39" s="96" t="s">
        <v>328</v>
      </c>
      <c r="C39" s="96" t="s">
        <v>244</v>
      </c>
      <c r="D39" s="97">
        <f>1750.1*0.83*12</f>
        <v>17430.995999999999</v>
      </c>
      <c r="E39" s="6"/>
      <c r="F39" s="6"/>
      <c r="G39" s="6"/>
    </row>
    <row r="40" spans="1:7" ht="94.5" x14ac:dyDescent="0.25">
      <c r="A40" s="95" t="s">
        <v>329</v>
      </c>
      <c r="B40" s="96" t="s">
        <v>330</v>
      </c>
      <c r="C40" s="96" t="s">
        <v>244</v>
      </c>
      <c r="D40" s="97">
        <f>1750.1*1.98*12</f>
        <v>41582.375999999997</v>
      </c>
      <c r="E40" s="6"/>
      <c r="F40" s="6"/>
      <c r="G40" s="6"/>
    </row>
    <row r="41" spans="1:7" ht="63" x14ac:dyDescent="0.25">
      <c r="A41" s="95" t="s">
        <v>331</v>
      </c>
      <c r="B41" s="59" t="s">
        <v>332</v>
      </c>
      <c r="C41" s="59" t="s">
        <v>333</v>
      </c>
      <c r="D41" s="95">
        <v>5935</v>
      </c>
      <c r="E41" s="6"/>
      <c r="F41" s="6"/>
      <c r="G41" s="6"/>
    </row>
    <row r="42" spans="1:7" ht="31.5" x14ac:dyDescent="0.25">
      <c r="A42" s="95" t="s">
        <v>334</v>
      </c>
      <c r="B42" s="96" t="s">
        <v>335</v>
      </c>
      <c r="C42" s="96" t="s">
        <v>336</v>
      </c>
      <c r="D42" s="97">
        <v>4009.8</v>
      </c>
      <c r="E42" s="6"/>
      <c r="F42" s="6"/>
      <c r="G42" s="6"/>
    </row>
    <row r="43" spans="1:7" ht="50.25" customHeight="1" x14ac:dyDescent="0.25">
      <c r="A43" s="95" t="s">
        <v>337</v>
      </c>
      <c r="B43" s="96" t="s">
        <v>338</v>
      </c>
      <c r="C43" s="96" t="s">
        <v>339</v>
      </c>
      <c r="D43" s="97">
        <f>5850*12</f>
        <v>70200</v>
      </c>
      <c r="E43" s="6"/>
      <c r="F43" s="6"/>
      <c r="G43" s="6"/>
    </row>
    <row r="44" spans="1:7" ht="15.75" customHeight="1" x14ac:dyDescent="0.25">
      <c r="A44" s="95" t="s">
        <v>340</v>
      </c>
      <c r="B44" s="98" t="s">
        <v>341</v>
      </c>
      <c r="C44" s="59" t="s">
        <v>342</v>
      </c>
      <c r="D44" s="95">
        <v>6000</v>
      </c>
      <c r="E44" s="6"/>
      <c r="F44" s="6"/>
      <c r="G44" s="6"/>
    </row>
    <row r="45" spans="1:7" ht="15" customHeight="1" x14ac:dyDescent="0.25">
      <c r="A45" s="95" t="s">
        <v>343</v>
      </c>
      <c r="B45" s="98" t="s">
        <v>344</v>
      </c>
      <c r="C45" s="59" t="s">
        <v>345</v>
      </c>
      <c r="D45" s="95">
        <f>130*3</f>
        <v>390</v>
      </c>
      <c r="E45" s="6"/>
      <c r="F45" s="6"/>
      <c r="G45" s="6"/>
    </row>
    <row r="46" spans="1:7" ht="32.25" customHeight="1" x14ac:dyDescent="0.25">
      <c r="A46" s="95" t="s">
        <v>346</v>
      </c>
      <c r="B46" s="99" t="s">
        <v>375</v>
      </c>
      <c r="C46" s="59"/>
      <c r="D46" s="95">
        <v>5896.3</v>
      </c>
      <c r="E46" s="6"/>
      <c r="F46" s="6"/>
      <c r="G46" s="6"/>
    </row>
    <row r="47" spans="1:7" ht="32.25" customHeight="1" x14ac:dyDescent="0.25">
      <c r="A47" s="95"/>
      <c r="B47" s="99" t="s">
        <v>377</v>
      </c>
      <c r="C47" s="59"/>
      <c r="D47" s="95">
        <v>1321.2</v>
      </c>
      <c r="E47" s="6"/>
      <c r="F47" s="6"/>
      <c r="G47" s="6"/>
    </row>
    <row r="48" spans="1:7" ht="17.25" customHeight="1" x14ac:dyDescent="0.25">
      <c r="A48" s="95" t="s">
        <v>347</v>
      </c>
      <c r="B48" s="98" t="s">
        <v>348</v>
      </c>
      <c r="C48" s="59"/>
      <c r="D48" s="95">
        <v>250</v>
      </c>
      <c r="E48" s="6"/>
      <c r="F48" s="6"/>
      <c r="G48" s="6"/>
    </row>
    <row r="49" spans="1:7" ht="15.75" customHeight="1" x14ac:dyDescent="0.25">
      <c r="A49" s="95" t="s">
        <v>349</v>
      </c>
      <c r="B49" s="99" t="s">
        <v>350</v>
      </c>
      <c r="C49" s="96"/>
      <c r="D49" s="97">
        <v>305</v>
      </c>
      <c r="E49" s="6"/>
      <c r="F49" s="6"/>
      <c r="G49" s="6"/>
    </row>
    <row r="50" spans="1:7" ht="15.75" customHeight="1" x14ac:dyDescent="0.25">
      <c r="A50" s="95"/>
      <c r="B50" s="99" t="s">
        <v>376</v>
      </c>
      <c r="C50" s="96">
        <v>600</v>
      </c>
      <c r="D50" s="97">
        <f>600*12</f>
        <v>7200</v>
      </c>
      <c r="E50" s="6"/>
      <c r="F50" s="6"/>
      <c r="G50" s="6"/>
    </row>
    <row r="51" spans="1:7" ht="35.25" customHeight="1" x14ac:dyDescent="0.25">
      <c r="A51" s="95" t="s">
        <v>351</v>
      </c>
      <c r="B51" s="99" t="s">
        <v>352</v>
      </c>
      <c r="C51" s="96" t="s">
        <v>353</v>
      </c>
      <c r="D51" s="97">
        <v>2450.11</v>
      </c>
      <c r="E51" s="6"/>
      <c r="F51" s="6"/>
      <c r="G51" s="6"/>
    </row>
    <row r="52" spans="1:7" ht="35.25" customHeight="1" x14ac:dyDescent="0.25">
      <c r="A52" s="95"/>
      <c r="B52" s="99" t="s">
        <v>378</v>
      </c>
      <c r="C52" s="96" t="s">
        <v>379</v>
      </c>
      <c r="D52" s="97">
        <f>189*2</f>
        <v>378</v>
      </c>
      <c r="E52" s="6"/>
      <c r="F52" s="6"/>
      <c r="G52" s="6"/>
    </row>
    <row r="53" spans="1:7" ht="35.25" customHeight="1" x14ac:dyDescent="0.25">
      <c r="A53" s="95"/>
      <c r="B53" s="99" t="s">
        <v>386</v>
      </c>
      <c r="C53" s="96" t="s">
        <v>267</v>
      </c>
      <c r="D53" s="97">
        <v>187</v>
      </c>
      <c r="E53" s="6"/>
      <c r="F53" s="6"/>
      <c r="G53" s="6"/>
    </row>
    <row r="54" spans="1:7" ht="21.75" customHeight="1" x14ac:dyDescent="0.25">
      <c r="A54" s="95"/>
      <c r="B54" s="99" t="s">
        <v>387</v>
      </c>
      <c r="C54" s="96"/>
      <c r="D54" s="97">
        <v>3123</v>
      </c>
      <c r="E54" s="6"/>
      <c r="F54" s="6"/>
      <c r="G54" s="6"/>
    </row>
    <row r="55" spans="1:7" ht="17.25" customHeight="1" x14ac:dyDescent="0.25">
      <c r="A55" s="95" t="s">
        <v>354</v>
      </c>
      <c r="B55" s="59" t="s">
        <v>355</v>
      </c>
      <c r="C55" s="59"/>
      <c r="D55" s="59">
        <f>2*1447</f>
        <v>2894</v>
      </c>
      <c r="E55" s="6"/>
      <c r="F55" s="6"/>
      <c r="G55" s="6"/>
    </row>
    <row r="56" spans="1:7" ht="16.5" customHeight="1" x14ac:dyDescent="0.25">
      <c r="A56" s="95" t="s">
        <v>356</v>
      </c>
      <c r="B56" s="100" t="s">
        <v>357</v>
      </c>
      <c r="C56" s="101">
        <v>0.1</v>
      </c>
      <c r="D56" s="97">
        <f>0.1*SUM(D34:D55)</f>
        <v>30922.664342857141</v>
      </c>
      <c r="E56" s="6"/>
      <c r="F56" s="6"/>
      <c r="G56" s="6"/>
    </row>
    <row r="57" spans="1:7" ht="16.5" customHeight="1" x14ac:dyDescent="0.25">
      <c r="A57" s="95" t="s">
        <v>358</v>
      </c>
      <c r="B57" s="102" t="s">
        <v>359</v>
      </c>
      <c r="C57" s="101"/>
      <c r="D57" s="97">
        <f>SUM(D34:D56)</f>
        <v>340149.30777142855</v>
      </c>
      <c r="E57" s="6"/>
      <c r="F57" s="6"/>
      <c r="G57" s="6"/>
    </row>
    <row r="58" spans="1:7" ht="47.25" x14ac:dyDescent="0.25">
      <c r="A58" s="95" t="s">
        <v>360</v>
      </c>
      <c r="B58" s="103" t="s">
        <v>361</v>
      </c>
      <c r="C58" s="59"/>
      <c r="D58" s="95">
        <f>D20+D33-D57</f>
        <v>16776.315628571494</v>
      </c>
      <c r="E58" s="6"/>
      <c r="F58" s="6"/>
      <c r="G58" s="6"/>
    </row>
    <row r="59" spans="1:7" ht="18.75" customHeight="1" x14ac:dyDescent="0.25">
      <c r="A59" s="95" t="s">
        <v>362</v>
      </c>
      <c r="B59" s="104" t="s">
        <v>363</v>
      </c>
      <c r="C59" s="59"/>
      <c r="D59" s="95"/>
      <c r="E59" s="6"/>
      <c r="F59" s="6"/>
      <c r="G59" s="6"/>
    </row>
    <row r="60" spans="1:7" ht="32.25" customHeight="1" x14ac:dyDescent="0.25">
      <c r="A60" s="95" t="s">
        <v>364</v>
      </c>
      <c r="B60" s="94" t="s">
        <v>365</v>
      </c>
      <c r="C60" s="59"/>
      <c r="D60" s="95">
        <v>0</v>
      </c>
      <c r="E60" s="6"/>
      <c r="F60" s="6"/>
      <c r="G60" s="6"/>
    </row>
    <row r="61" spans="1:7" ht="30" customHeight="1" x14ac:dyDescent="0.25">
      <c r="A61" s="95" t="s">
        <v>366</v>
      </c>
      <c r="B61" s="100" t="s">
        <v>380</v>
      </c>
      <c r="C61" s="59"/>
      <c r="D61" s="95">
        <v>1101.3</v>
      </c>
      <c r="E61" s="6"/>
      <c r="F61" s="6"/>
      <c r="G61" s="6"/>
    </row>
    <row r="62" spans="1:7" ht="30" customHeight="1" x14ac:dyDescent="0.25">
      <c r="A62" s="95"/>
      <c r="B62" s="100" t="s">
        <v>382</v>
      </c>
      <c r="C62" s="59"/>
      <c r="D62" s="95">
        <v>1365</v>
      </c>
      <c r="E62" s="6"/>
      <c r="F62" s="6"/>
      <c r="G62" s="6"/>
    </row>
    <row r="63" spans="1:7" ht="30" customHeight="1" x14ac:dyDescent="0.25">
      <c r="A63" s="95"/>
      <c r="B63" s="100" t="s">
        <v>383</v>
      </c>
      <c r="C63" s="59" t="s">
        <v>384</v>
      </c>
      <c r="D63" s="95">
        <f>947*3</f>
        <v>2841</v>
      </c>
      <c r="E63" s="6"/>
      <c r="F63" s="6"/>
      <c r="G63" s="6"/>
    </row>
    <row r="64" spans="1:7" ht="30" customHeight="1" x14ac:dyDescent="0.25">
      <c r="A64" s="95"/>
      <c r="B64" s="100" t="s">
        <v>385</v>
      </c>
      <c r="C64" s="59" t="s">
        <v>379</v>
      </c>
      <c r="D64" s="95">
        <f>2*195</f>
        <v>390</v>
      </c>
      <c r="E64" s="6"/>
      <c r="F64" s="6"/>
      <c r="G64" s="6"/>
    </row>
    <row r="65" spans="1:7" ht="30" customHeight="1" x14ac:dyDescent="0.25">
      <c r="A65" s="95"/>
      <c r="B65" s="100" t="s">
        <v>388</v>
      </c>
      <c r="C65" s="59"/>
      <c r="D65" s="95">
        <v>2975</v>
      </c>
      <c r="E65" s="6"/>
      <c r="F65" s="6"/>
      <c r="G65" s="6"/>
    </row>
    <row r="66" spans="1:7" ht="18.75" customHeight="1" x14ac:dyDescent="0.25">
      <c r="A66" s="95"/>
      <c r="B66" s="100" t="s">
        <v>381</v>
      </c>
      <c r="C66" s="59"/>
      <c r="D66" s="95">
        <v>3345</v>
      </c>
      <c r="E66" s="6"/>
      <c r="F66" s="6"/>
      <c r="G66" s="6"/>
    </row>
    <row r="67" spans="1:7" ht="17.25" customHeight="1" x14ac:dyDescent="0.25">
      <c r="A67" s="95" t="s">
        <v>367</v>
      </c>
      <c r="B67" s="100" t="s">
        <v>357</v>
      </c>
      <c r="C67" s="101">
        <v>0.1</v>
      </c>
      <c r="D67" s="97">
        <f>0.1*SUM(D61:D66)</f>
        <v>1201.73</v>
      </c>
      <c r="E67" s="6"/>
      <c r="F67" s="6"/>
      <c r="G67" s="6"/>
    </row>
    <row r="68" spans="1:7" ht="17.25" customHeight="1" x14ac:dyDescent="0.25">
      <c r="A68" s="95" t="s">
        <v>368</v>
      </c>
      <c r="B68" s="102" t="s">
        <v>369</v>
      </c>
      <c r="C68" s="59"/>
      <c r="D68" s="95">
        <f>SUM(D61:D67)</f>
        <v>13219.029999999999</v>
      </c>
      <c r="E68" s="6"/>
      <c r="F68" s="6"/>
      <c r="G68" s="6"/>
    </row>
    <row r="69" spans="1:7" ht="35.25" customHeight="1" x14ac:dyDescent="0.25">
      <c r="A69" s="95" t="s">
        <v>370</v>
      </c>
      <c r="B69" s="103" t="s">
        <v>371</v>
      </c>
      <c r="C69" s="105"/>
      <c r="D69" s="106">
        <f>D21+D60-D68</f>
        <v>87666.7</v>
      </c>
      <c r="E69" s="6"/>
      <c r="F69" s="6"/>
      <c r="G69" s="6"/>
    </row>
    <row r="70" spans="1:7" ht="33.75" customHeight="1" x14ac:dyDescent="0.25">
      <c r="A70" s="107" t="s">
        <v>189</v>
      </c>
      <c r="B70" s="107"/>
      <c r="C70" s="107"/>
      <c r="D70" s="107"/>
    </row>
    <row r="71" spans="1:7" x14ac:dyDescent="0.25">
      <c r="A71" s="23">
        <v>22</v>
      </c>
      <c r="B71" s="108" t="s">
        <v>190</v>
      </c>
      <c r="C71" s="23" t="s">
        <v>6</v>
      </c>
      <c r="D71" s="59">
        <v>0</v>
      </c>
    </row>
    <row r="72" spans="1:7" x14ac:dyDescent="0.25">
      <c r="A72" s="23">
        <v>23</v>
      </c>
      <c r="B72" s="108" t="s">
        <v>191</v>
      </c>
      <c r="C72" s="23" t="s">
        <v>6</v>
      </c>
      <c r="D72" s="59">
        <v>0</v>
      </c>
    </row>
    <row r="73" spans="1:7" ht="31.5" x14ac:dyDescent="0.25">
      <c r="A73" s="23">
        <v>24</v>
      </c>
      <c r="B73" s="108" t="s">
        <v>192</v>
      </c>
      <c r="C73" s="23" t="s">
        <v>6</v>
      </c>
      <c r="D73" s="59">
        <v>0</v>
      </c>
    </row>
    <row r="74" spans="1:7" x14ac:dyDescent="0.25">
      <c r="A74" s="23">
        <v>25</v>
      </c>
      <c r="B74" s="108" t="s">
        <v>193</v>
      </c>
      <c r="C74" s="23" t="s">
        <v>13</v>
      </c>
      <c r="D74" s="59">
        <v>0</v>
      </c>
    </row>
    <row r="75" spans="1:7" ht="32.25" customHeight="1" x14ac:dyDescent="0.25">
      <c r="A75" s="109" t="s">
        <v>118</v>
      </c>
      <c r="B75" s="109"/>
      <c r="C75" s="109"/>
      <c r="D75" s="109"/>
    </row>
    <row r="76" spans="1:7" ht="31.5" x14ac:dyDescent="0.25">
      <c r="A76" s="23">
        <v>26</v>
      </c>
      <c r="B76" s="110" t="s">
        <v>119</v>
      </c>
      <c r="C76" s="23" t="s">
        <v>13</v>
      </c>
      <c r="D76" s="95"/>
    </row>
    <row r="77" spans="1:7" x14ac:dyDescent="0.25">
      <c r="A77" s="23">
        <v>27</v>
      </c>
      <c r="B77" s="108" t="s">
        <v>124</v>
      </c>
      <c r="C77" s="23" t="s">
        <v>13</v>
      </c>
      <c r="D77" s="95">
        <v>0</v>
      </c>
    </row>
    <row r="78" spans="1:7" x14ac:dyDescent="0.25">
      <c r="A78" s="23">
        <v>28</v>
      </c>
      <c r="B78" s="108" t="s">
        <v>125</v>
      </c>
      <c r="C78" s="23" t="s">
        <v>13</v>
      </c>
      <c r="D78" s="95">
        <v>178415.66</v>
      </c>
    </row>
    <row r="79" spans="1:7" ht="31.5" x14ac:dyDescent="0.25">
      <c r="A79" s="23">
        <v>29</v>
      </c>
      <c r="B79" s="110" t="s">
        <v>120</v>
      </c>
      <c r="C79" s="23" t="s">
        <v>13</v>
      </c>
      <c r="D79" s="95"/>
    </row>
    <row r="80" spans="1:7" x14ac:dyDescent="0.25">
      <c r="A80" s="23">
        <v>30</v>
      </c>
      <c r="B80" s="108" t="s">
        <v>124</v>
      </c>
      <c r="C80" s="23" t="s">
        <v>13</v>
      </c>
      <c r="D80" s="95">
        <v>0</v>
      </c>
    </row>
    <row r="81" spans="1:7" x14ac:dyDescent="0.25">
      <c r="A81" s="23">
        <v>31</v>
      </c>
      <c r="B81" s="108" t="s">
        <v>125</v>
      </c>
      <c r="C81" s="23" t="s">
        <v>13</v>
      </c>
      <c r="D81" s="95">
        <v>195507.57</v>
      </c>
    </row>
    <row r="82" spans="1:7" ht="31.5" customHeight="1" x14ac:dyDescent="0.25">
      <c r="A82" s="109" t="s">
        <v>194</v>
      </c>
      <c r="B82" s="109"/>
      <c r="C82" s="109"/>
      <c r="D82" s="109"/>
    </row>
    <row r="83" spans="1:7" ht="63" x14ac:dyDescent="0.25">
      <c r="A83" s="80">
        <v>32</v>
      </c>
      <c r="B83" s="110" t="s">
        <v>91</v>
      </c>
      <c r="C83" s="23" t="s">
        <v>5</v>
      </c>
      <c r="D83" s="59" t="s">
        <v>256</v>
      </c>
      <c r="E83" s="8" t="s">
        <v>246</v>
      </c>
      <c r="F83" s="8" t="s">
        <v>251</v>
      </c>
      <c r="G83" s="8" t="s">
        <v>254</v>
      </c>
    </row>
    <row r="84" spans="1:7" x14ac:dyDescent="0.25">
      <c r="A84" s="81"/>
      <c r="B84" s="110" t="s">
        <v>59</v>
      </c>
      <c r="C84" s="23" t="s">
        <v>5</v>
      </c>
      <c r="D84" s="59" t="s">
        <v>241</v>
      </c>
      <c r="E84" s="8" t="s">
        <v>241</v>
      </c>
      <c r="F84" s="8" t="s">
        <v>241</v>
      </c>
      <c r="G84" s="8" t="s">
        <v>255</v>
      </c>
    </row>
    <row r="85" spans="1:7" x14ac:dyDescent="0.25">
      <c r="A85" s="81"/>
      <c r="B85" s="110" t="s">
        <v>121</v>
      </c>
      <c r="C85" s="23" t="s">
        <v>98</v>
      </c>
      <c r="D85" s="59">
        <f>1780.37+3151.11</f>
        <v>4931.4799999999996</v>
      </c>
      <c r="E85" s="8">
        <v>3770.0010000000002</v>
      </c>
      <c r="F85" s="8">
        <v>180228.21</v>
      </c>
      <c r="G85" s="8">
        <v>629.16120000000001</v>
      </c>
    </row>
    <row r="86" spans="1:7" x14ac:dyDescent="0.25">
      <c r="A86" s="81"/>
      <c r="B86" s="110" t="s">
        <v>195</v>
      </c>
      <c r="C86" s="23" t="s">
        <v>13</v>
      </c>
      <c r="D86" s="111">
        <f>43018.16+24842.67</f>
        <v>67860.83</v>
      </c>
      <c r="E86" s="56">
        <v>40167.519999999997</v>
      </c>
      <c r="F86" s="56">
        <f>26882.9+103793.31</f>
        <v>130676.20999999999</v>
      </c>
      <c r="G86" s="56">
        <v>658931.23</v>
      </c>
    </row>
    <row r="87" spans="1:7" x14ac:dyDescent="0.25">
      <c r="A87" s="81"/>
      <c r="B87" s="108" t="s">
        <v>196</v>
      </c>
      <c r="C87" s="23" t="s">
        <v>13</v>
      </c>
      <c r="D87" s="112">
        <f>42102.51+24272.774</f>
        <v>66375.284</v>
      </c>
      <c r="E87" s="57">
        <v>39353.050000000003</v>
      </c>
      <c r="F87" s="57">
        <f>26666.3+102073.45</f>
        <v>128739.75</v>
      </c>
      <c r="G87" s="57">
        <v>591873.23</v>
      </c>
    </row>
    <row r="88" spans="1:7" x14ac:dyDescent="0.25">
      <c r="A88" s="81"/>
      <c r="B88" s="108" t="s">
        <v>197</v>
      </c>
      <c r="C88" s="23" t="s">
        <v>13</v>
      </c>
      <c r="D88" s="112">
        <f>D86-D87</f>
        <v>1485.5460000000021</v>
      </c>
      <c r="E88" s="57">
        <f>E86-E87</f>
        <v>814.46999999999389</v>
      </c>
      <c r="F88" s="57">
        <f t="shared" ref="F88:G88" si="0">F86-F87</f>
        <v>1936.4599999999919</v>
      </c>
      <c r="G88" s="57">
        <f t="shared" si="0"/>
        <v>67058</v>
      </c>
    </row>
    <row r="89" spans="1:7" ht="31.5" x14ac:dyDescent="0.25">
      <c r="A89" s="81"/>
      <c r="B89" s="108" t="s">
        <v>200</v>
      </c>
      <c r="C89" s="23" t="s">
        <v>13</v>
      </c>
      <c r="D89" s="111">
        <f>43018.16+24842.67</f>
        <v>67860.83</v>
      </c>
      <c r="E89" s="56">
        <v>40167.519999999997</v>
      </c>
      <c r="F89" s="56">
        <f>26882.9+103793.31</f>
        <v>130676.20999999999</v>
      </c>
      <c r="G89" s="56">
        <v>658931.23</v>
      </c>
    </row>
    <row r="90" spans="1:7" ht="31.5" x14ac:dyDescent="0.25">
      <c r="A90" s="81"/>
      <c r="B90" s="108" t="s">
        <v>199</v>
      </c>
      <c r="C90" s="23" t="s">
        <v>13</v>
      </c>
      <c r="D90" s="112">
        <f>42102.51+24272.774</f>
        <v>66375.284</v>
      </c>
      <c r="E90" s="57">
        <v>39353.050000000003</v>
      </c>
      <c r="F90" s="57">
        <f>26666.3+102073.45</f>
        <v>128739.75</v>
      </c>
      <c r="G90" s="57">
        <v>591873.23</v>
      </c>
    </row>
    <row r="91" spans="1:7" ht="31.5" x14ac:dyDescent="0.25">
      <c r="A91" s="81"/>
      <c r="B91" s="108" t="s">
        <v>198</v>
      </c>
      <c r="C91" s="23" t="s">
        <v>13</v>
      </c>
      <c r="D91" s="112">
        <f>D89-D90</f>
        <v>1485.5460000000021</v>
      </c>
      <c r="E91" s="57">
        <f>E89-E90</f>
        <v>814.46999999999389</v>
      </c>
      <c r="F91" s="57">
        <f t="shared" ref="F91" si="1">F89-F90</f>
        <v>1936.4599999999919</v>
      </c>
      <c r="G91" s="57">
        <f t="shared" ref="F91:G91" si="2">G89-G90</f>
        <v>67058</v>
      </c>
    </row>
    <row r="92" spans="1:7" ht="47.25" x14ac:dyDescent="0.25">
      <c r="A92" s="82"/>
      <c r="B92" s="110" t="s">
        <v>201</v>
      </c>
      <c r="C92" s="23" t="s">
        <v>13</v>
      </c>
      <c r="D92" s="111">
        <v>0</v>
      </c>
      <c r="E92" s="8">
        <v>0</v>
      </c>
      <c r="F92" s="8">
        <v>0</v>
      </c>
      <c r="G92" s="8">
        <v>0</v>
      </c>
    </row>
    <row r="93" spans="1:7" ht="30" customHeight="1" x14ac:dyDescent="0.25">
      <c r="A93" s="113" t="s">
        <v>202</v>
      </c>
      <c r="B93" s="114"/>
      <c r="C93" s="114"/>
      <c r="D93" s="115"/>
    </row>
    <row r="94" spans="1:7" x14ac:dyDescent="0.25">
      <c r="A94" s="23">
        <v>33</v>
      </c>
      <c r="B94" s="108" t="s">
        <v>190</v>
      </c>
      <c r="C94" s="23" t="s">
        <v>6</v>
      </c>
      <c r="D94" s="112">
        <v>0</v>
      </c>
    </row>
    <row r="95" spans="1:7" x14ac:dyDescent="0.25">
      <c r="A95" s="23">
        <v>34</v>
      </c>
      <c r="B95" s="108" t="s">
        <v>191</v>
      </c>
      <c r="C95" s="23" t="s">
        <v>6</v>
      </c>
      <c r="D95" s="59">
        <v>0</v>
      </c>
    </row>
    <row r="96" spans="1:7" ht="31.5" x14ac:dyDescent="0.25">
      <c r="A96" s="23">
        <v>35</v>
      </c>
      <c r="B96" s="108" t="s">
        <v>192</v>
      </c>
      <c r="C96" s="23" t="s">
        <v>6</v>
      </c>
      <c r="D96" s="22">
        <v>0</v>
      </c>
    </row>
    <row r="97" spans="1:4" x14ac:dyDescent="0.25">
      <c r="A97" s="23">
        <v>36</v>
      </c>
      <c r="B97" s="108" t="s">
        <v>193</v>
      </c>
      <c r="C97" s="23" t="s">
        <v>13</v>
      </c>
      <c r="D97" s="59">
        <v>0</v>
      </c>
    </row>
    <row r="98" spans="1:4" ht="33" customHeight="1" x14ac:dyDescent="0.25">
      <c r="A98" s="113" t="s">
        <v>203</v>
      </c>
      <c r="B98" s="114"/>
      <c r="C98" s="114"/>
      <c r="D98" s="115"/>
    </row>
    <row r="99" spans="1:4" ht="31.5" x14ac:dyDescent="0.25">
      <c r="A99" s="23">
        <v>37</v>
      </c>
      <c r="B99" s="108" t="s">
        <v>204</v>
      </c>
      <c r="C99" s="23" t="s">
        <v>6</v>
      </c>
      <c r="D99" s="59">
        <v>0</v>
      </c>
    </row>
    <row r="100" spans="1:4" x14ac:dyDescent="0.25">
      <c r="A100" s="23">
        <v>38</v>
      </c>
      <c r="B100" s="108" t="s">
        <v>205</v>
      </c>
      <c r="C100" s="23" t="s">
        <v>6</v>
      </c>
      <c r="D100" s="59">
        <v>0</v>
      </c>
    </row>
    <row r="101" spans="1:4" ht="31.5" x14ac:dyDescent="0.25">
      <c r="A101" s="23">
        <v>39</v>
      </c>
      <c r="B101" s="108" t="s">
        <v>206</v>
      </c>
      <c r="C101" s="23" t="s">
        <v>13</v>
      </c>
      <c r="D101" s="22">
        <v>0</v>
      </c>
    </row>
    <row r="102" spans="1:4" x14ac:dyDescent="0.25">
      <c r="B102" s="1"/>
    </row>
    <row r="103" spans="1:4" x14ac:dyDescent="0.25">
      <c r="B103" s="1" t="s">
        <v>372</v>
      </c>
      <c r="D103" s="1" t="s">
        <v>373</v>
      </c>
    </row>
  </sheetData>
  <mergeCells count="12">
    <mergeCell ref="A30:D30"/>
    <mergeCell ref="A70:D70"/>
    <mergeCell ref="A82:D82"/>
    <mergeCell ref="A83:A92"/>
    <mergeCell ref="A93:D93"/>
    <mergeCell ref="E1:G4"/>
    <mergeCell ref="B2:D2"/>
    <mergeCell ref="B3:D3"/>
    <mergeCell ref="A5:E5"/>
    <mergeCell ref="A11:D11"/>
    <mergeCell ref="A98:D98"/>
    <mergeCell ref="A75:D7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2016-06-07T03:41:12Z</dcterms:modified>
</cp:coreProperties>
</file>