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3\"/>
    </mc:Choice>
  </mc:AlternateContent>
  <bookViews>
    <workbookView xWindow="480" yWindow="135" windowWidth="18195" windowHeight="11760"/>
  </bookViews>
  <sheets>
    <sheet name="2013" sheetId="4" r:id="rId1"/>
  </sheets>
  <calcPr calcId="152511"/>
</workbook>
</file>

<file path=xl/calcChain.xml><?xml version="1.0" encoding="utf-8"?>
<calcChain xmlns="http://schemas.openxmlformats.org/spreadsheetml/2006/main">
  <c r="D40" i="4" l="1"/>
  <c r="H40" i="4" s="1"/>
  <c r="D41" i="4"/>
  <c r="H41" i="4" s="1"/>
  <c r="D42" i="4"/>
  <c r="H42" i="4" s="1"/>
  <c r="D43" i="4"/>
  <c r="H43" i="4" s="1"/>
  <c r="D44" i="4"/>
  <c r="H44" i="4" s="1"/>
  <c r="D45" i="4"/>
  <c r="H45" i="4" s="1"/>
  <c r="D46" i="4"/>
  <c r="H46" i="4" s="1"/>
  <c r="D47" i="4"/>
  <c r="H47" i="4" s="1"/>
  <c r="D48" i="4"/>
  <c r="H48" i="4" s="1"/>
  <c r="D49" i="4"/>
  <c r="H49" i="4" s="1"/>
  <c r="D50" i="4"/>
  <c r="H50" i="4" s="1"/>
  <c r="D39" i="4"/>
  <c r="H39" i="4" s="1"/>
  <c r="N39" i="4" s="1"/>
  <c r="D23" i="4"/>
  <c r="H23" i="4" s="1"/>
  <c r="D24" i="4"/>
  <c r="H24" i="4" s="1"/>
  <c r="D25" i="4"/>
  <c r="H25" i="4" s="1"/>
  <c r="D26" i="4"/>
  <c r="H26" i="4" s="1"/>
  <c r="D27" i="4"/>
  <c r="H27" i="4" s="1"/>
  <c r="D28" i="4"/>
  <c r="H28" i="4" s="1"/>
  <c r="D29" i="4"/>
  <c r="H29" i="4" s="1"/>
  <c r="D30" i="4"/>
  <c r="H30" i="4" s="1"/>
  <c r="D31" i="4"/>
  <c r="H31" i="4" s="1"/>
  <c r="D32" i="4"/>
  <c r="H32" i="4" s="1"/>
  <c r="D33" i="4"/>
  <c r="H33" i="4" s="1"/>
  <c r="D22" i="4"/>
  <c r="H22" i="4" s="1"/>
  <c r="N22" i="4" s="1"/>
  <c r="D6" i="4"/>
  <c r="L6" i="4" s="1"/>
  <c r="D7" i="4"/>
  <c r="L7" i="4" s="1"/>
  <c r="D8" i="4"/>
  <c r="L8" i="4" s="1"/>
  <c r="D9" i="4"/>
  <c r="L9" i="4" s="1"/>
  <c r="D10" i="4"/>
  <c r="L10" i="4" s="1"/>
  <c r="D11" i="4"/>
  <c r="L11" i="4" s="1"/>
  <c r="D12" i="4"/>
  <c r="L12" i="4" s="1"/>
  <c r="D13" i="4"/>
  <c r="L13" i="4" s="1"/>
  <c r="D14" i="4"/>
  <c r="L14" i="4" s="1"/>
  <c r="D15" i="4"/>
  <c r="L15" i="4" s="1"/>
  <c r="D16" i="4"/>
  <c r="L16" i="4" s="1"/>
  <c r="D5" i="4"/>
  <c r="L5" i="4" s="1"/>
  <c r="N5" i="4" s="1"/>
  <c r="B34" i="4" l="1"/>
  <c r="F51" i="4" l="1"/>
  <c r="D51" i="4"/>
  <c r="C51" i="4"/>
  <c r="B51" i="4"/>
  <c r="N50" i="4"/>
  <c r="O50" i="4" s="1"/>
  <c r="N49" i="4"/>
  <c r="O49" i="4" s="1"/>
  <c r="N48" i="4"/>
  <c r="O48" i="4" s="1"/>
  <c r="N47" i="4"/>
  <c r="O47" i="4" s="1"/>
  <c r="N46" i="4"/>
  <c r="O46" i="4" s="1"/>
  <c r="N45" i="4"/>
  <c r="O45" i="4" s="1"/>
  <c r="N44" i="4"/>
  <c r="O44" i="4" s="1"/>
  <c r="N43" i="4"/>
  <c r="O43" i="4" s="1"/>
  <c r="N42" i="4"/>
  <c r="O42" i="4" s="1"/>
  <c r="N41" i="4"/>
  <c r="O41" i="4" s="1"/>
  <c r="N40" i="4"/>
  <c r="O40" i="4" s="1"/>
  <c r="O39" i="4"/>
  <c r="I34" i="4"/>
  <c r="G34" i="4"/>
  <c r="F34" i="4"/>
  <c r="D34" i="4"/>
  <c r="C34" i="4"/>
  <c r="N33" i="4"/>
  <c r="O33" i="4" s="1"/>
  <c r="N32" i="4"/>
  <c r="O32" i="4" s="1"/>
  <c r="N31" i="4"/>
  <c r="O31" i="4" s="1"/>
  <c r="N30" i="4"/>
  <c r="O30" i="4" s="1"/>
  <c r="N29" i="4"/>
  <c r="O29" i="4" s="1"/>
  <c r="N28" i="4"/>
  <c r="O28" i="4" s="1"/>
  <c r="N27" i="4"/>
  <c r="O27" i="4" s="1"/>
  <c r="N26" i="4"/>
  <c r="O26" i="4" s="1"/>
  <c r="N25" i="4"/>
  <c r="O25" i="4" s="1"/>
  <c r="N24" i="4"/>
  <c r="O24" i="4" s="1"/>
  <c r="N23" i="4"/>
  <c r="O23" i="4" s="1"/>
  <c r="O22" i="4"/>
  <c r="M17" i="4"/>
  <c r="J17" i="4"/>
  <c r="I17" i="4"/>
  <c r="H17" i="4"/>
  <c r="F17" i="4"/>
  <c r="D17" i="4"/>
  <c r="C17" i="4"/>
  <c r="B17" i="4"/>
  <c r="N16" i="4"/>
  <c r="O16" i="4" s="1"/>
  <c r="N15" i="4"/>
  <c r="O15" i="4" s="1"/>
  <c r="N14" i="4"/>
  <c r="O14" i="4" s="1"/>
  <c r="N13" i="4"/>
  <c r="O13" i="4" s="1"/>
  <c r="N12" i="4"/>
  <c r="O12" i="4" s="1"/>
  <c r="N11" i="4"/>
  <c r="O11" i="4" s="1"/>
  <c r="N10" i="4"/>
  <c r="O10" i="4" s="1"/>
  <c r="N9" i="4"/>
  <c r="O9" i="4" s="1"/>
  <c r="N8" i="4"/>
  <c r="O8" i="4" s="1"/>
  <c r="N7" i="4"/>
  <c r="O7" i="4" s="1"/>
  <c r="N6" i="4"/>
  <c r="O6" i="4" s="1"/>
  <c r="G17" i="4"/>
  <c r="H51" i="4" l="1"/>
  <c r="N51" i="4" s="1"/>
  <c r="O51" i="4" s="1"/>
  <c r="H34" i="4"/>
  <c r="N34" i="4" s="1"/>
  <c r="E17" i="4"/>
  <c r="O5" i="4"/>
  <c r="L17" i="4"/>
  <c r="N17" i="4" s="1"/>
  <c r="O17" i="4" s="1"/>
  <c r="E34" i="4"/>
  <c r="E51" i="4"/>
  <c r="O34" i="4" l="1"/>
</calcChain>
</file>

<file path=xl/sharedStrings.xml><?xml version="1.0" encoding="utf-8"?>
<sst xmlns="http://schemas.openxmlformats.org/spreadsheetml/2006/main" count="45" uniqueCount="27">
  <si>
    <t>начисленно</t>
  </si>
  <si>
    <t>оплачено</t>
  </si>
  <si>
    <t>% поступления</t>
  </si>
  <si>
    <t>услуги по управлению многоквартирным домом</t>
  </si>
  <si>
    <t>налоги</t>
  </si>
  <si>
    <t>обслуживание лифтов</t>
  </si>
  <si>
    <t>обслуживание приборов учета</t>
  </si>
  <si>
    <t>услуги по сбору денежных средств</t>
  </si>
  <si>
    <t>итого</t>
  </si>
  <si>
    <t>аренда</t>
  </si>
  <si>
    <t>статья "Общедомовое обслуживание"</t>
  </si>
  <si>
    <t>Остаток (+), Перерасход (-)полученных средств на конец периода</t>
  </si>
  <si>
    <t>итого расход</t>
  </si>
  <si>
    <t>статья "Текущий ремонт"</t>
  </si>
  <si>
    <t>приобретение материалов</t>
  </si>
  <si>
    <t>ООО "Восточно-сибирская инвестиционно-строительная компания</t>
  </si>
  <si>
    <t>период</t>
  </si>
  <si>
    <t>Остаток (+), Перерасход (-)полученных средств на начало периода</t>
  </si>
  <si>
    <t>вывоз ТБО</t>
  </si>
  <si>
    <t>Прочие</t>
  </si>
  <si>
    <t>доп.раб</t>
  </si>
  <si>
    <t>содержание придомовой территории</t>
  </si>
  <si>
    <t>освещение мест общего пользования</t>
  </si>
  <si>
    <t>Отчет о поступлении и использовании средств по содержанию и ремонту многоквартирного дома за январь-декабрь 2013г</t>
  </si>
  <si>
    <t>статья "Содержание жилья, охрана общего имущетсва"</t>
  </si>
  <si>
    <t>г. Иркутск, ул. Трудовая 56/3, 56/2 56/1</t>
  </si>
  <si>
    <t>ремонт подстанции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</si>
</sst>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  <charset val="204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17" fontId="2" fillId="0" borderId="1" xfId="0" applyNumberFormat="1" applyFont="1" applyBorder="1"/>
    <xf numFmtId="2" fontId="2" fillId="0" borderId="1" xfId="0" applyNumberFormat="1" applyFont="1" applyBorder="1"/>
    <xf numFmtId="1" fontId="2" fillId="0" borderId="1" xfId="0" applyNumberFormat="1" applyFont="1" applyBorder="1"/>
    <xf numFmtId="4" fontId="2" fillId="0" borderId="1" xfId="0" applyNumberFormat="1" applyFont="1" applyBorder="1"/>
    <xf numFmtId="4" fontId="2" fillId="0" borderId="0" xfId="0" applyNumberFormat="1" applyFont="1"/>
    <xf numFmtId="0" fontId="2" fillId="0" borderId="1" xfId="0" applyNumberFormat="1" applyFont="1" applyBorder="1" applyAlignment="1">
      <alignment wrapText="1"/>
    </xf>
    <xf numFmtId="17" fontId="2" fillId="0" borderId="0" xfId="0" applyNumberFormat="1" applyFont="1"/>
    <xf numFmtId="0" fontId="2" fillId="0" borderId="1" xfId="0" applyNumberFormat="1" applyFont="1" applyBorder="1"/>
    <xf numFmtId="0" fontId="2" fillId="0" borderId="1" xfId="0" applyNumberFormat="1" applyFont="1" applyFill="1" applyBorder="1"/>
    <xf numFmtId="4" fontId="3" fillId="0" borderId="1" xfId="1" applyNumberFormat="1" applyFont="1" applyBorder="1" applyAlignment="1">
      <alignment horizontal="right" vertical="top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Normal="100" workbookViewId="0">
      <selection activeCell="C1" sqref="C1"/>
    </sheetView>
  </sheetViews>
  <sheetFormatPr defaultColWidth="13.42578125" defaultRowHeight="15.75" x14ac:dyDescent="0.25"/>
  <cols>
    <col min="1" max="3" width="13.42578125" style="2"/>
    <col min="4" max="4" width="14.7109375" style="2" bestFit="1" customWidth="1"/>
    <col min="5" max="16384" width="13.42578125" style="2"/>
  </cols>
  <sheetData>
    <row r="1" spans="1:19" x14ac:dyDescent="0.25">
      <c r="C1" s="2" t="s">
        <v>23</v>
      </c>
    </row>
    <row r="2" spans="1:19" x14ac:dyDescent="0.25">
      <c r="A2" s="2" t="s">
        <v>25</v>
      </c>
      <c r="E2" s="2" t="s">
        <v>15</v>
      </c>
    </row>
    <row r="3" spans="1:19" x14ac:dyDescent="0.25">
      <c r="G3" s="2" t="s">
        <v>24</v>
      </c>
    </row>
    <row r="4" spans="1:19" ht="93" customHeight="1" x14ac:dyDescent="0.25">
      <c r="A4" s="1" t="s">
        <v>16</v>
      </c>
      <c r="B4" s="3" t="s">
        <v>17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9</v>
      </c>
      <c r="I4" s="3" t="s">
        <v>18</v>
      </c>
      <c r="J4" s="3" t="s">
        <v>5</v>
      </c>
      <c r="K4" s="3" t="s">
        <v>19</v>
      </c>
      <c r="L4" s="3" t="s">
        <v>7</v>
      </c>
      <c r="M4" s="3" t="s">
        <v>20</v>
      </c>
      <c r="N4" s="3" t="s">
        <v>12</v>
      </c>
      <c r="O4" s="3" t="s">
        <v>11</v>
      </c>
    </row>
    <row r="5" spans="1:19" x14ac:dyDescent="0.25">
      <c r="A5" s="4">
        <v>40909</v>
      </c>
      <c r="B5" s="1">
        <v>-64102.62</v>
      </c>
      <c r="C5" s="13">
        <v>304685.24</v>
      </c>
      <c r="D5" s="13">
        <f>C5*95.12%</f>
        <v>289816.60028800002</v>
      </c>
      <c r="E5" s="5"/>
      <c r="F5" s="6">
        <v>74704.91</v>
      </c>
      <c r="G5" s="1">
        <v>25107</v>
      </c>
      <c r="H5" s="1">
        <v>61240</v>
      </c>
      <c r="I5" s="1">
        <v>16706.310000000001</v>
      </c>
      <c r="J5" s="1">
        <v>126000</v>
      </c>
      <c r="K5" s="1"/>
      <c r="L5" s="5">
        <f>D5*2%</f>
        <v>5796.3320057600004</v>
      </c>
      <c r="M5" s="1"/>
      <c r="N5" s="5">
        <f>M5+L5+K5+J5+I5+H5+G5+F5</f>
        <v>309554.55200576002</v>
      </c>
      <c r="O5" s="7">
        <f>D5-N5+B5</f>
        <v>-83840.571717760002</v>
      </c>
    </row>
    <row r="6" spans="1:19" x14ac:dyDescent="0.25">
      <c r="A6" s="4">
        <v>40940</v>
      </c>
      <c r="B6" s="1">
        <v>-89076.34</v>
      </c>
      <c r="C6" s="13">
        <v>344309.43</v>
      </c>
      <c r="D6" s="13">
        <f t="shared" ref="D6:D16" si="0">C6*95.12%</f>
        <v>327507.129816</v>
      </c>
      <c r="E6" s="5"/>
      <c r="F6" s="6">
        <v>65248.21</v>
      </c>
      <c r="G6" s="1">
        <v>23545</v>
      </c>
      <c r="H6" s="1">
        <v>61240</v>
      </c>
      <c r="I6" s="1">
        <v>16706.310000000001</v>
      </c>
      <c r="J6" s="1">
        <v>41000</v>
      </c>
      <c r="K6" s="1"/>
      <c r="L6" s="5">
        <f t="shared" ref="L6:L16" si="1">D6*2%</f>
        <v>6550.1425963199999</v>
      </c>
      <c r="M6" s="1"/>
      <c r="N6" s="1">
        <f t="shared" ref="N6:N17" si="2">M6+L6+K6+J6+I6+H6+G6+F6</f>
        <v>214289.66259632001</v>
      </c>
      <c r="O6" s="7">
        <f t="shared" ref="O6:O17" si="3">D6-N6+B6</f>
        <v>24141.127219679998</v>
      </c>
      <c r="Q6" s="8"/>
      <c r="S6" s="8"/>
    </row>
    <row r="7" spans="1:19" x14ac:dyDescent="0.25">
      <c r="A7" s="4">
        <v>40969</v>
      </c>
      <c r="B7" s="1">
        <v>-93140.76</v>
      </c>
      <c r="C7" s="13">
        <v>368555.41</v>
      </c>
      <c r="D7" s="13">
        <f t="shared" si="0"/>
        <v>350569.90599200001</v>
      </c>
      <c r="E7" s="5"/>
      <c r="F7" s="6">
        <v>60525.96</v>
      </c>
      <c r="G7" s="1">
        <v>116331</v>
      </c>
      <c r="H7" s="1">
        <v>61240</v>
      </c>
      <c r="I7" s="1">
        <v>16706.310000000001</v>
      </c>
      <c r="J7" s="1">
        <v>41000</v>
      </c>
      <c r="K7" s="1"/>
      <c r="L7" s="5">
        <f t="shared" si="1"/>
        <v>7011.3981198400006</v>
      </c>
      <c r="M7" s="1"/>
      <c r="N7" s="1">
        <f t="shared" si="2"/>
        <v>302814.66811984003</v>
      </c>
      <c r="O7" s="7">
        <f t="shared" si="3"/>
        <v>-45385.522127840013</v>
      </c>
    </row>
    <row r="8" spans="1:19" x14ac:dyDescent="0.25">
      <c r="A8" s="4">
        <v>41000</v>
      </c>
      <c r="B8" s="1">
        <v>-22934.55</v>
      </c>
      <c r="C8" s="13">
        <v>381777.93</v>
      </c>
      <c r="D8" s="13">
        <f t="shared" si="0"/>
        <v>363147.16701600002</v>
      </c>
      <c r="E8" s="5"/>
      <c r="F8" s="6">
        <v>149308.41</v>
      </c>
      <c r="G8" s="1">
        <v>32000</v>
      </c>
      <c r="H8" s="1">
        <v>61240</v>
      </c>
      <c r="I8" s="1">
        <v>16706.310000000001</v>
      </c>
      <c r="J8" s="1">
        <v>60290</v>
      </c>
      <c r="K8" s="1"/>
      <c r="L8" s="5">
        <f t="shared" si="1"/>
        <v>7262.943340320001</v>
      </c>
      <c r="M8" s="1"/>
      <c r="N8" s="1">
        <f t="shared" si="2"/>
        <v>326807.66334032</v>
      </c>
      <c r="O8" s="7">
        <f t="shared" si="3"/>
        <v>13404.953675680026</v>
      </c>
    </row>
    <row r="9" spans="1:19" x14ac:dyDescent="0.25">
      <c r="A9" s="4">
        <v>41030</v>
      </c>
      <c r="B9" s="1">
        <v>-70937.929999999993</v>
      </c>
      <c r="C9" s="13">
        <v>377078.29</v>
      </c>
      <c r="D9" s="13">
        <f t="shared" si="0"/>
        <v>358676.86944799998</v>
      </c>
      <c r="E9" s="5"/>
      <c r="F9" s="6">
        <v>269106.90000000002</v>
      </c>
      <c r="G9" s="1">
        <v>72406</v>
      </c>
      <c r="H9" s="1">
        <v>61240</v>
      </c>
      <c r="I9" s="1">
        <v>16706.310000000001</v>
      </c>
      <c r="J9" s="1">
        <v>68290</v>
      </c>
      <c r="K9" s="1"/>
      <c r="L9" s="5">
        <f t="shared" si="1"/>
        <v>7173.5373889599996</v>
      </c>
      <c r="M9" s="1"/>
      <c r="N9" s="1">
        <f t="shared" si="2"/>
        <v>494922.74738896004</v>
      </c>
      <c r="O9" s="7">
        <f t="shared" si="3"/>
        <v>-207183.80794096005</v>
      </c>
    </row>
    <row r="10" spans="1:19" x14ac:dyDescent="0.25">
      <c r="A10" s="4">
        <v>41061</v>
      </c>
      <c r="B10" s="1">
        <v>-54796.02</v>
      </c>
      <c r="C10" s="13">
        <v>444082.7</v>
      </c>
      <c r="D10" s="13">
        <f t="shared" si="0"/>
        <v>422411.46424000006</v>
      </c>
      <c r="E10" s="5"/>
      <c r="F10" s="1">
        <v>240774</v>
      </c>
      <c r="G10" s="1">
        <v>0</v>
      </c>
      <c r="H10" s="1">
        <v>61240</v>
      </c>
      <c r="I10" s="1">
        <v>16706.310000000001</v>
      </c>
      <c r="J10" s="1">
        <v>60290</v>
      </c>
      <c r="K10" s="1"/>
      <c r="L10" s="5">
        <f t="shared" si="1"/>
        <v>8448.2292848000016</v>
      </c>
      <c r="M10" s="1"/>
      <c r="N10" s="1">
        <f t="shared" si="2"/>
        <v>387458.5392848</v>
      </c>
      <c r="O10" s="7">
        <f t="shared" si="3"/>
        <v>-19843.095044799942</v>
      </c>
    </row>
    <row r="11" spans="1:19" x14ac:dyDescent="0.25">
      <c r="A11" s="4">
        <v>41091</v>
      </c>
      <c r="B11" s="1">
        <v>-7522.08</v>
      </c>
      <c r="C11" s="13">
        <v>528152.77</v>
      </c>
      <c r="D11" s="13">
        <f t="shared" si="0"/>
        <v>502378.91482400004</v>
      </c>
      <c r="E11" s="5"/>
      <c r="F11" s="1">
        <v>341945</v>
      </c>
      <c r="G11" s="1">
        <v>61518.38</v>
      </c>
      <c r="H11" s="1">
        <v>61240</v>
      </c>
      <c r="I11" s="1">
        <v>16706.310000000001</v>
      </c>
      <c r="J11" s="1">
        <v>60290</v>
      </c>
      <c r="K11" s="1"/>
      <c r="L11" s="5">
        <f t="shared" si="1"/>
        <v>10047.57829648</v>
      </c>
      <c r="M11" s="1"/>
      <c r="N11" s="1">
        <f t="shared" si="2"/>
        <v>551747.26829647995</v>
      </c>
      <c r="O11" s="7">
        <f t="shared" si="3"/>
        <v>-56890.433472479912</v>
      </c>
    </row>
    <row r="12" spans="1:19" x14ac:dyDescent="0.25">
      <c r="A12" s="4">
        <v>41122</v>
      </c>
      <c r="B12" s="1">
        <v>75278.789999999994</v>
      </c>
      <c r="C12" s="13">
        <v>596666.24</v>
      </c>
      <c r="D12" s="13">
        <f t="shared" si="0"/>
        <v>567548.92748800002</v>
      </c>
      <c r="E12" s="5"/>
      <c r="F12" s="1">
        <v>412431</v>
      </c>
      <c r="G12" s="1">
        <v>158911.09</v>
      </c>
      <c r="H12" s="1">
        <v>61240</v>
      </c>
      <c r="I12" s="1">
        <v>16706.310000000001</v>
      </c>
      <c r="J12" s="1">
        <v>60290</v>
      </c>
      <c r="K12" s="1"/>
      <c r="L12" s="5">
        <f t="shared" si="1"/>
        <v>11350.978549760001</v>
      </c>
      <c r="M12" s="1"/>
      <c r="N12" s="1">
        <f t="shared" si="2"/>
        <v>720929.37854975997</v>
      </c>
      <c r="O12" s="7">
        <f t="shared" si="3"/>
        <v>-78101.661061759965</v>
      </c>
    </row>
    <row r="13" spans="1:19" x14ac:dyDescent="0.25">
      <c r="A13" s="4">
        <v>41153</v>
      </c>
      <c r="B13" s="1">
        <v>210388.58</v>
      </c>
      <c r="C13" s="13">
        <v>637993</v>
      </c>
      <c r="D13" s="13">
        <f t="shared" si="0"/>
        <v>606858.94160000002</v>
      </c>
      <c r="E13" s="5"/>
      <c r="F13" s="1">
        <v>411981</v>
      </c>
      <c r="G13" s="1">
        <v>97785</v>
      </c>
      <c r="H13" s="1">
        <v>61240</v>
      </c>
      <c r="I13" s="1">
        <v>16706.310000000001</v>
      </c>
      <c r="J13" s="1">
        <v>60290</v>
      </c>
      <c r="K13" s="1"/>
      <c r="L13" s="5">
        <f t="shared" si="1"/>
        <v>12137.178832000001</v>
      </c>
      <c r="M13" s="1"/>
      <c r="N13" s="1">
        <f t="shared" si="2"/>
        <v>660139.48883199994</v>
      </c>
      <c r="O13" s="7">
        <f t="shared" si="3"/>
        <v>157108.03276800006</v>
      </c>
    </row>
    <row r="14" spans="1:19" x14ac:dyDescent="0.25">
      <c r="A14" s="4">
        <v>41183</v>
      </c>
      <c r="B14" s="1">
        <v>189943.81</v>
      </c>
      <c r="C14" s="13">
        <v>640608.55000000005</v>
      </c>
      <c r="D14" s="13">
        <f t="shared" si="0"/>
        <v>609346.85276000004</v>
      </c>
      <c r="E14" s="5"/>
      <c r="F14" s="1">
        <v>386042</v>
      </c>
      <c r="G14" s="1">
        <v>111944</v>
      </c>
      <c r="H14" s="1">
        <v>61240</v>
      </c>
      <c r="I14" s="1">
        <v>16706.310000000001</v>
      </c>
      <c r="J14" s="1">
        <v>57257.32</v>
      </c>
      <c r="K14" s="1"/>
      <c r="L14" s="5">
        <f t="shared" si="1"/>
        <v>12186.937055200002</v>
      </c>
      <c r="M14" s="1"/>
      <c r="N14" s="1">
        <f t="shared" si="2"/>
        <v>645376.56705519999</v>
      </c>
      <c r="O14" s="7">
        <f t="shared" si="3"/>
        <v>153914.09570480004</v>
      </c>
    </row>
    <row r="15" spans="1:19" x14ac:dyDescent="0.25">
      <c r="A15" s="4">
        <v>41214</v>
      </c>
      <c r="B15" s="1">
        <v>133091.17000000001</v>
      </c>
      <c r="C15" s="13">
        <v>643887.19999999995</v>
      </c>
      <c r="D15" s="13">
        <f t="shared" si="0"/>
        <v>612465.50463999994</v>
      </c>
      <c r="E15" s="5"/>
      <c r="F15" s="1">
        <v>389056</v>
      </c>
      <c r="G15" s="1">
        <v>97204</v>
      </c>
      <c r="H15" s="1">
        <v>61240</v>
      </c>
      <c r="I15" s="1">
        <v>16706.310000000001</v>
      </c>
      <c r="J15" s="1">
        <v>60290</v>
      </c>
      <c r="K15" s="1"/>
      <c r="L15" s="5">
        <f t="shared" si="1"/>
        <v>12249.310092799999</v>
      </c>
      <c r="M15" s="1"/>
      <c r="N15" s="1">
        <f t="shared" si="2"/>
        <v>636745.6200928</v>
      </c>
      <c r="O15" s="7">
        <f t="shared" si="3"/>
        <v>108811.05454719995</v>
      </c>
    </row>
    <row r="16" spans="1:19" x14ac:dyDescent="0.25">
      <c r="A16" s="4">
        <v>41244</v>
      </c>
      <c r="B16" s="9">
        <v>-419758.25</v>
      </c>
      <c r="C16" s="13">
        <v>646297.11</v>
      </c>
      <c r="D16" s="13">
        <f t="shared" si="0"/>
        <v>614757.811032</v>
      </c>
      <c r="E16" s="5"/>
      <c r="F16" s="1">
        <v>416760</v>
      </c>
      <c r="G16" s="1">
        <v>101370.38</v>
      </c>
      <c r="H16" s="1">
        <v>61240</v>
      </c>
      <c r="I16" s="1">
        <v>16706.310000000001</v>
      </c>
      <c r="J16" s="1">
        <v>128290</v>
      </c>
      <c r="K16" s="1"/>
      <c r="L16" s="5">
        <f t="shared" si="1"/>
        <v>12295.156220639999</v>
      </c>
      <c r="M16" s="1">
        <v>0</v>
      </c>
      <c r="N16" s="1">
        <f t="shared" si="2"/>
        <v>736661.84622064</v>
      </c>
      <c r="O16" s="7">
        <f t="shared" si="3"/>
        <v>-541662.28518864</v>
      </c>
    </row>
    <row r="17" spans="1:15" x14ac:dyDescent="0.25">
      <c r="A17" s="4" t="s">
        <v>8</v>
      </c>
      <c r="B17" s="1">
        <f>SUM(B5:B16)</f>
        <v>-213566.2</v>
      </c>
      <c r="C17" s="1">
        <f>SUM(C5:C16)</f>
        <v>5914093.8700000001</v>
      </c>
      <c r="D17" s="7">
        <f>SUM(D5:D16)</f>
        <v>5625486.0891440008</v>
      </c>
      <c r="E17" s="5">
        <f t="shared" ref="E17" si="4">D17/C17*100</f>
        <v>95.120000000000019</v>
      </c>
      <c r="F17" s="1">
        <f>SUM(F5:F16)</f>
        <v>3217883.39</v>
      </c>
      <c r="G17" s="1">
        <f>SUM(G5:G16)</f>
        <v>898121.85</v>
      </c>
      <c r="H17" s="1">
        <f>SUM(H5:H16)</f>
        <v>734880</v>
      </c>
      <c r="I17" s="1">
        <f>SUM(I5:I16)</f>
        <v>200475.72</v>
      </c>
      <c r="J17" s="1">
        <f>SUM(J5:J16)</f>
        <v>823577.32</v>
      </c>
      <c r="K17" s="1"/>
      <c r="L17" s="5">
        <f t="shared" ref="L17:M17" si="5">SUM(L5:L16)</f>
        <v>112509.72178288002</v>
      </c>
      <c r="M17" s="1">
        <f t="shared" si="5"/>
        <v>0</v>
      </c>
      <c r="N17" s="1">
        <f t="shared" si="2"/>
        <v>5987448.0017828802</v>
      </c>
      <c r="O17" s="7">
        <f t="shared" si="3"/>
        <v>-575528.11263887933</v>
      </c>
    </row>
    <row r="18" spans="1:15" x14ac:dyDescent="0.25">
      <c r="A18" s="10"/>
      <c r="B18" s="10"/>
    </row>
    <row r="19" spans="1:15" x14ac:dyDescent="0.25">
      <c r="A19" s="10"/>
      <c r="B19" s="10"/>
    </row>
    <row r="20" spans="1:15" x14ac:dyDescent="0.25">
      <c r="F20" s="2" t="s">
        <v>10</v>
      </c>
    </row>
    <row r="21" spans="1:15" ht="91.5" customHeight="1" x14ac:dyDescent="0.25">
      <c r="A21" s="1" t="s">
        <v>16</v>
      </c>
      <c r="B21" s="3" t="s">
        <v>17</v>
      </c>
      <c r="C21" s="3" t="s">
        <v>0</v>
      </c>
      <c r="D21" s="3" t="s">
        <v>1</v>
      </c>
      <c r="E21" s="3" t="s">
        <v>2</v>
      </c>
      <c r="F21" s="3" t="s">
        <v>6</v>
      </c>
      <c r="G21" s="3" t="s">
        <v>21</v>
      </c>
      <c r="H21" s="3" t="s">
        <v>7</v>
      </c>
      <c r="I21" s="3" t="s">
        <v>22</v>
      </c>
      <c r="J21" s="3" t="s">
        <v>26</v>
      </c>
      <c r="K21" s="3"/>
      <c r="L21" s="3"/>
      <c r="M21" s="3"/>
      <c r="N21" s="3" t="s">
        <v>12</v>
      </c>
      <c r="O21" s="3" t="s">
        <v>11</v>
      </c>
    </row>
    <row r="22" spans="1:15" x14ac:dyDescent="0.25">
      <c r="A22" s="4">
        <v>40909</v>
      </c>
      <c r="B22" s="11">
        <v>-469.53</v>
      </c>
      <c r="C22" s="13">
        <v>22410.75</v>
      </c>
      <c r="D22" s="13">
        <f>C22*95.12%</f>
        <v>21317.1054</v>
      </c>
      <c r="E22" s="5"/>
      <c r="F22" s="1">
        <v>7000</v>
      </c>
      <c r="G22" s="1">
        <v>4463</v>
      </c>
      <c r="H22" s="5">
        <f>D22*2%</f>
        <v>426.342108</v>
      </c>
      <c r="I22" s="1">
        <v>7467.5</v>
      </c>
      <c r="J22" s="1"/>
      <c r="K22" s="1"/>
      <c r="L22" s="1"/>
      <c r="M22" s="1"/>
      <c r="N22" s="5">
        <f>F22+G22+H22+I22+J22+K22+L22+M22</f>
        <v>19356.842108000001</v>
      </c>
      <c r="O22" s="7">
        <f>D22-N22+B22</f>
        <v>1490.7332919999997</v>
      </c>
    </row>
    <row r="23" spans="1:15" x14ac:dyDescent="0.25">
      <c r="A23" s="4">
        <v>40940</v>
      </c>
      <c r="B23" s="11">
        <v>-3265.57</v>
      </c>
      <c r="C23" s="13">
        <v>25474.959999999999</v>
      </c>
      <c r="D23" s="13">
        <f t="shared" ref="D23:D33" si="6">C23*95.12%</f>
        <v>24231.781952000001</v>
      </c>
      <c r="E23" s="5"/>
      <c r="F23" s="1">
        <v>0</v>
      </c>
      <c r="G23" s="1">
        <v>75207.92</v>
      </c>
      <c r="H23" s="5">
        <f t="shared" ref="H23:H33" si="7">D23*2%</f>
        <v>484.63563904000006</v>
      </c>
      <c r="I23" s="1">
        <v>2615.17</v>
      </c>
      <c r="J23" s="1"/>
      <c r="K23" s="1"/>
      <c r="L23" s="1"/>
      <c r="M23" s="1"/>
      <c r="N23" s="1">
        <f t="shared" ref="N23:N34" si="8">F23+G23+H23+I23+J23+K23+L23+M23</f>
        <v>78307.72563904</v>
      </c>
      <c r="O23" s="7">
        <f t="shared" ref="O23:O34" si="9">D23-N23+B23</f>
        <v>-57341.513687039995</v>
      </c>
    </row>
    <row r="24" spans="1:15" x14ac:dyDescent="0.25">
      <c r="A24" s="4">
        <v>40969</v>
      </c>
      <c r="B24" s="11">
        <v>-12193.72</v>
      </c>
      <c r="C24" s="13">
        <v>27107.89</v>
      </c>
      <c r="D24" s="13">
        <f t="shared" si="6"/>
        <v>25785.024968000002</v>
      </c>
      <c r="E24" s="5"/>
      <c r="F24" s="1">
        <v>7000</v>
      </c>
      <c r="G24" s="1">
        <v>46197.440000000002</v>
      </c>
      <c r="H24" s="5">
        <f t="shared" si="7"/>
        <v>515.70049936000009</v>
      </c>
      <c r="I24" s="1">
        <v>5730</v>
      </c>
      <c r="J24" s="1"/>
      <c r="K24" s="1"/>
      <c r="L24" s="1"/>
      <c r="M24" s="1"/>
      <c r="N24" s="1">
        <f t="shared" si="8"/>
        <v>59443.140499360001</v>
      </c>
      <c r="O24" s="7">
        <f t="shared" si="9"/>
        <v>-45851.835531360004</v>
      </c>
    </row>
    <row r="25" spans="1:15" x14ac:dyDescent="0.25">
      <c r="A25" s="4">
        <v>41000</v>
      </c>
      <c r="B25" s="12">
        <v>-6072.43</v>
      </c>
      <c r="C25" s="13">
        <v>28110.880000000001</v>
      </c>
      <c r="D25" s="13">
        <f t="shared" si="6"/>
        <v>26739.069056000004</v>
      </c>
      <c r="E25" s="5"/>
      <c r="F25" s="1">
        <v>7000</v>
      </c>
      <c r="G25" s="1">
        <v>9420</v>
      </c>
      <c r="H25" s="5">
        <f t="shared" si="7"/>
        <v>534.78138112000011</v>
      </c>
      <c r="I25" s="1">
        <v>12957.74</v>
      </c>
      <c r="J25" s="1"/>
      <c r="K25" s="1"/>
      <c r="L25" s="1"/>
      <c r="M25" s="1"/>
      <c r="N25" s="1">
        <f t="shared" si="8"/>
        <v>29912.521381120001</v>
      </c>
      <c r="O25" s="7">
        <f t="shared" si="9"/>
        <v>-9245.8823251199974</v>
      </c>
    </row>
    <row r="26" spans="1:15" x14ac:dyDescent="0.25">
      <c r="A26" s="4">
        <v>41030</v>
      </c>
      <c r="B26" s="12">
        <v>-1807.31</v>
      </c>
      <c r="C26" s="13">
        <v>27733.99</v>
      </c>
      <c r="D26" s="13">
        <f t="shared" si="6"/>
        <v>26380.571288000003</v>
      </c>
      <c r="E26" s="5"/>
      <c r="F26" s="1">
        <v>3000</v>
      </c>
      <c r="G26" s="1">
        <v>21108.41</v>
      </c>
      <c r="H26" s="5">
        <f t="shared" si="7"/>
        <v>527.61142576000009</v>
      </c>
      <c r="I26" s="1">
        <v>8439.75</v>
      </c>
      <c r="J26" s="1"/>
      <c r="K26" s="1"/>
      <c r="L26" s="1"/>
      <c r="M26" s="1"/>
      <c r="N26" s="1">
        <f t="shared" si="8"/>
        <v>33075.771425760002</v>
      </c>
      <c r="O26" s="7">
        <f t="shared" si="9"/>
        <v>-8502.5101377599985</v>
      </c>
    </row>
    <row r="27" spans="1:15" x14ac:dyDescent="0.25">
      <c r="A27" s="4">
        <v>41061</v>
      </c>
      <c r="B27" s="12">
        <v>-8512.66</v>
      </c>
      <c r="C27" s="13">
        <v>28523.25</v>
      </c>
      <c r="D27" s="13">
        <f t="shared" si="6"/>
        <v>27131.315399999999</v>
      </c>
      <c r="E27" s="5"/>
      <c r="F27" s="1">
        <v>3000</v>
      </c>
      <c r="G27" s="1">
        <v>11016.48</v>
      </c>
      <c r="H27" s="5">
        <f t="shared" si="7"/>
        <v>542.62630799999999</v>
      </c>
      <c r="I27" s="1">
        <v>10342.93</v>
      </c>
      <c r="J27" s="1"/>
      <c r="K27" s="1"/>
      <c r="L27" s="1"/>
      <c r="M27" s="1"/>
      <c r="N27" s="1">
        <f t="shared" si="8"/>
        <v>24902.036308000002</v>
      </c>
      <c r="O27" s="7">
        <f t="shared" si="9"/>
        <v>-6283.3809080000028</v>
      </c>
    </row>
    <row r="28" spans="1:15" x14ac:dyDescent="0.25">
      <c r="A28" s="4">
        <v>41091</v>
      </c>
      <c r="B28" s="12">
        <v>-1495.5</v>
      </c>
      <c r="C28" s="13">
        <v>28857.54</v>
      </c>
      <c r="D28" s="13">
        <f t="shared" si="6"/>
        <v>27449.292048000003</v>
      </c>
      <c r="E28" s="5"/>
      <c r="F28" s="1">
        <v>3000</v>
      </c>
      <c r="G28" s="1">
        <v>10118.049999999999</v>
      </c>
      <c r="H28" s="5">
        <f t="shared" si="7"/>
        <v>548.98584096000002</v>
      </c>
      <c r="I28" s="1">
        <v>0</v>
      </c>
      <c r="J28" s="1"/>
      <c r="K28" s="1"/>
      <c r="L28" s="1"/>
      <c r="M28" s="1"/>
      <c r="N28" s="1">
        <f t="shared" si="8"/>
        <v>13667.035840959999</v>
      </c>
      <c r="O28" s="7">
        <f t="shared" si="9"/>
        <v>12286.756207040004</v>
      </c>
    </row>
    <row r="29" spans="1:15" x14ac:dyDescent="0.25">
      <c r="A29" s="4">
        <v>41122</v>
      </c>
      <c r="B29" s="12">
        <v>-27057.23</v>
      </c>
      <c r="C29" s="13">
        <v>29008.799999999999</v>
      </c>
      <c r="D29" s="13">
        <f t="shared" si="6"/>
        <v>27593.170560000002</v>
      </c>
      <c r="E29" s="5"/>
      <c r="F29" s="1">
        <v>7000</v>
      </c>
      <c r="G29" s="1">
        <v>0</v>
      </c>
      <c r="H29" s="5">
        <f t="shared" si="7"/>
        <v>551.86341120000009</v>
      </c>
      <c r="I29" s="1">
        <v>0</v>
      </c>
      <c r="J29" s="1"/>
      <c r="K29" s="1"/>
      <c r="L29" s="1"/>
      <c r="M29" s="1"/>
      <c r="N29" s="1">
        <f t="shared" si="8"/>
        <v>7551.8634112</v>
      </c>
      <c r="O29" s="7">
        <f t="shared" si="9"/>
        <v>-7015.9228511999972</v>
      </c>
    </row>
    <row r="30" spans="1:15" x14ac:dyDescent="0.25">
      <c r="A30" s="4">
        <v>41153</v>
      </c>
      <c r="B30" s="12">
        <v>6963.7</v>
      </c>
      <c r="C30" s="13">
        <v>29424.76</v>
      </c>
      <c r="D30" s="13">
        <f t="shared" si="6"/>
        <v>27988.831711999999</v>
      </c>
      <c r="E30" s="5"/>
      <c r="F30" s="1">
        <v>15000</v>
      </c>
      <c r="G30" s="1">
        <v>0</v>
      </c>
      <c r="H30" s="5">
        <f t="shared" si="7"/>
        <v>559.77663424000002</v>
      </c>
      <c r="I30" s="1">
        <v>4314.6000000000004</v>
      </c>
      <c r="J30" s="1">
        <v>49870</v>
      </c>
      <c r="K30" s="1"/>
      <c r="L30" s="1"/>
      <c r="M30" s="1"/>
      <c r="N30" s="1">
        <f t="shared" si="8"/>
        <v>69744.376634240005</v>
      </c>
      <c r="O30" s="7">
        <f t="shared" si="9"/>
        <v>-34791.844922240009</v>
      </c>
    </row>
    <row r="31" spans="1:15" x14ac:dyDescent="0.25">
      <c r="A31" s="4">
        <v>41183</v>
      </c>
      <c r="B31" s="12">
        <v>13385.58</v>
      </c>
      <c r="C31" s="13">
        <v>29550.5</v>
      </c>
      <c r="D31" s="13">
        <f t="shared" si="6"/>
        <v>28108.435600000001</v>
      </c>
      <c r="E31" s="5"/>
      <c r="F31" s="1">
        <v>9000</v>
      </c>
      <c r="G31" s="1">
        <v>1991.96</v>
      </c>
      <c r="H31" s="5">
        <f t="shared" si="7"/>
        <v>562.16871200000003</v>
      </c>
      <c r="I31" s="1">
        <v>11210.34</v>
      </c>
      <c r="J31" s="1"/>
      <c r="K31" s="1"/>
      <c r="L31" s="1"/>
      <c r="M31" s="1"/>
      <c r="N31" s="1">
        <f t="shared" si="8"/>
        <v>22764.468712000002</v>
      </c>
      <c r="O31" s="7">
        <f t="shared" si="9"/>
        <v>18729.546887999997</v>
      </c>
    </row>
    <row r="32" spans="1:15" x14ac:dyDescent="0.25">
      <c r="A32" s="4">
        <v>41214</v>
      </c>
      <c r="B32" s="12">
        <v>4475.41</v>
      </c>
      <c r="C32" s="13">
        <v>29732.38</v>
      </c>
      <c r="D32" s="13">
        <f t="shared" si="6"/>
        <v>28281.439856000001</v>
      </c>
      <c r="E32" s="5"/>
      <c r="F32" s="1">
        <v>0</v>
      </c>
      <c r="G32" s="1"/>
      <c r="H32" s="5">
        <f t="shared" si="7"/>
        <v>565.62879712000006</v>
      </c>
      <c r="I32" s="1"/>
      <c r="J32" s="1"/>
      <c r="K32" s="1"/>
      <c r="L32" s="1"/>
      <c r="M32" s="1"/>
      <c r="N32" s="1">
        <f t="shared" si="8"/>
        <v>565.62879712000006</v>
      </c>
      <c r="O32" s="7">
        <f t="shared" si="9"/>
        <v>32191.221058880001</v>
      </c>
    </row>
    <row r="33" spans="1:15" x14ac:dyDescent="0.25">
      <c r="A33" s="4">
        <v>41244</v>
      </c>
      <c r="B33" s="12">
        <v>-1309.6300000000001</v>
      </c>
      <c r="C33" s="13">
        <v>29900.63</v>
      </c>
      <c r="D33" s="13">
        <f t="shared" si="6"/>
        <v>28441.479256000002</v>
      </c>
      <c r="E33" s="5"/>
      <c r="F33" s="1">
        <v>0</v>
      </c>
      <c r="G33" s="1"/>
      <c r="H33" s="5">
        <f t="shared" si="7"/>
        <v>568.82958512000005</v>
      </c>
      <c r="I33" s="1">
        <v>25755.02</v>
      </c>
      <c r="J33" s="1"/>
      <c r="K33" s="1"/>
      <c r="L33" s="1"/>
      <c r="M33" s="1"/>
      <c r="N33" s="1">
        <f t="shared" si="8"/>
        <v>26323.849585119999</v>
      </c>
      <c r="O33" s="7">
        <f t="shared" si="9"/>
        <v>807.99967088000358</v>
      </c>
    </row>
    <row r="34" spans="1:15" x14ac:dyDescent="0.25">
      <c r="A34" s="1" t="s">
        <v>8</v>
      </c>
      <c r="B34" s="1">
        <f>SUM(B22:B33)</f>
        <v>-37358.889999999992</v>
      </c>
      <c r="C34" s="7">
        <f>SUM(C22:C33)</f>
        <v>335836.33000000007</v>
      </c>
      <c r="D34" s="7">
        <f>SUM(D22:D33)</f>
        <v>319447.51709600008</v>
      </c>
      <c r="E34" s="5">
        <f t="shared" ref="E34" si="10">D34/C34*100</f>
        <v>95.12</v>
      </c>
      <c r="F34" s="1">
        <f>SUM(F22:F33)</f>
        <v>61000</v>
      </c>
      <c r="G34" s="1">
        <f>SUM(G22:G33)</f>
        <v>179523.25999999998</v>
      </c>
      <c r="H34" s="5">
        <f>SUM(H22:H33)</f>
        <v>6388.95034192</v>
      </c>
      <c r="I34" s="1">
        <f>SUM(I22:I33)</f>
        <v>88833.05</v>
      </c>
      <c r="J34" s="1"/>
      <c r="K34" s="1"/>
      <c r="L34" s="1"/>
      <c r="M34" s="1"/>
      <c r="N34" s="1">
        <f t="shared" si="8"/>
        <v>335745.26034191996</v>
      </c>
      <c r="O34" s="7">
        <f t="shared" si="9"/>
        <v>-53656.633245919867</v>
      </c>
    </row>
    <row r="37" spans="1:15" x14ac:dyDescent="0.25">
      <c r="F37" s="2" t="s">
        <v>13</v>
      </c>
    </row>
    <row r="38" spans="1:15" ht="110.25" x14ac:dyDescent="0.25">
      <c r="A38" s="1" t="s">
        <v>16</v>
      </c>
      <c r="B38" s="3" t="s">
        <v>17</v>
      </c>
      <c r="C38" s="3" t="s">
        <v>0</v>
      </c>
      <c r="D38" s="3" t="s">
        <v>1</v>
      </c>
      <c r="E38" s="3" t="s">
        <v>2</v>
      </c>
      <c r="F38" s="3" t="s">
        <v>14</v>
      </c>
      <c r="G38" s="3"/>
      <c r="H38" s="3" t="s">
        <v>7</v>
      </c>
      <c r="I38" s="3"/>
      <c r="J38" s="3"/>
      <c r="K38" s="3"/>
      <c r="L38" s="3"/>
      <c r="M38" s="3"/>
      <c r="N38" s="3" t="s">
        <v>12</v>
      </c>
      <c r="O38" s="3" t="s">
        <v>11</v>
      </c>
    </row>
    <row r="39" spans="1:15" x14ac:dyDescent="0.25">
      <c r="A39" s="4">
        <v>40909</v>
      </c>
      <c r="B39" s="11">
        <v>10130.469999999999</v>
      </c>
      <c r="C39" s="13">
        <v>30609.59</v>
      </c>
      <c r="D39" s="13">
        <f>C39*95.12%</f>
        <v>29115.842008000003</v>
      </c>
      <c r="E39" s="5"/>
      <c r="F39" s="1">
        <v>6452</v>
      </c>
      <c r="G39" s="1"/>
      <c r="H39" s="5">
        <f>D39*2%</f>
        <v>582.31684016000008</v>
      </c>
      <c r="I39" s="1"/>
      <c r="J39" s="1"/>
      <c r="K39" s="1"/>
      <c r="L39" s="1"/>
      <c r="M39" s="1"/>
      <c r="N39" s="5">
        <f>F39+G39+H39+I39+J39+K39+L39+M39</f>
        <v>7034.3168401599996</v>
      </c>
      <c r="O39" s="7">
        <f>D39-N39+B39</f>
        <v>32211.995167840003</v>
      </c>
    </row>
    <row r="40" spans="1:15" x14ac:dyDescent="0.25">
      <c r="A40" s="4">
        <v>40940</v>
      </c>
      <c r="B40" s="11">
        <v>8879.94</v>
      </c>
      <c r="C40" s="13">
        <v>34796.379999999997</v>
      </c>
      <c r="D40" s="13">
        <f t="shared" ref="D40:D50" si="11">C40*95.12%</f>
        <v>33098.316656000003</v>
      </c>
      <c r="E40" s="5"/>
      <c r="F40" s="1">
        <v>432.06</v>
      </c>
      <c r="G40" s="1"/>
      <c r="H40" s="5">
        <f t="shared" ref="H40:H50" si="12">D40*2%</f>
        <v>661.96633312000006</v>
      </c>
      <c r="I40" s="1"/>
      <c r="J40" s="1"/>
      <c r="K40" s="1"/>
      <c r="L40" s="1"/>
      <c r="M40" s="1"/>
      <c r="N40" s="1">
        <f t="shared" ref="N40:N51" si="13">F40+G40+H40+I40+J40+K40+L40+M40</f>
        <v>1094.0263331200001</v>
      </c>
      <c r="O40" s="7">
        <f t="shared" ref="O40:O51" si="14">D40-N40+B40</f>
        <v>40884.230322880001</v>
      </c>
    </row>
    <row r="41" spans="1:15" x14ac:dyDescent="0.25">
      <c r="A41" s="4">
        <v>40969</v>
      </c>
      <c r="B41" s="11">
        <v>10224.950000000001</v>
      </c>
      <c r="C41" s="13">
        <v>37025.050000000003</v>
      </c>
      <c r="D41" s="13">
        <f t="shared" si="11"/>
        <v>35218.227560000007</v>
      </c>
      <c r="E41" s="5"/>
      <c r="F41" s="1">
        <v>2272</v>
      </c>
      <c r="G41" s="1"/>
      <c r="H41" s="5">
        <f t="shared" si="12"/>
        <v>704.36455120000016</v>
      </c>
      <c r="I41" s="1"/>
      <c r="J41" s="1"/>
      <c r="K41" s="1"/>
      <c r="L41" s="1"/>
      <c r="M41" s="1"/>
      <c r="N41" s="1">
        <f t="shared" si="13"/>
        <v>2976.3645512000003</v>
      </c>
      <c r="O41" s="7">
        <f t="shared" si="14"/>
        <v>42466.813008800003</v>
      </c>
    </row>
    <row r="42" spans="1:15" x14ac:dyDescent="0.25">
      <c r="A42" s="4">
        <v>41000</v>
      </c>
      <c r="B42" s="12">
        <v>18340.66</v>
      </c>
      <c r="C42" s="13">
        <v>38394.959999999999</v>
      </c>
      <c r="D42" s="13">
        <f t="shared" si="11"/>
        <v>36521.285951999998</v>
      </c>
      <c r="E42" s="5"/>
      <c r="F42" s="1">
        <v>6452</v>
      </c>
      <c r="G42" s="1"/>
      <c r="H42" s="5">
        <f t="shared" si="12"/>
        <v>730.42571903999999</v>
      </c>
      <c r="I42" s="1"/>
      <c r="J42" s="1"/>
      <c r="K42" s="1"/>
      <c r="L42" s="1"/>
      <c r="M42" s="1"/>
      <c r="N42" s="1">
        <f t="shared" si="13"/>
        <v>7182.4257190400003</v>
      </c>
      <c r="O42" s="7">
        <f t="shared" si="14"/>
        <v>47679.52023296</v>
      </c>
    </row>
    <row r="43" spans="1:15" x14ac:dyDescent="0.25">
      <c r="A43" s="4">
        <v>41030</v>
      </c>
      <c r="B43" s="12">
        <v>16932.990000000002</v>
      </c>
      <c r="C43" s="13">
        <v>37929.58</v>
      </c>
      <c r="D43" s="13">
        <f t="shared" si="11"/>
        <v>36078.616496000002</v>
      </c>
      <c r="E43" s="5"/>
      <c r="F43" s="1">
        <v>1704.1</v>
      </c>
      <c r="G43" s="1"/>
      <c r="H43" s="5">
        <f t="shared" si="12"/>
        <v>721.57232992000002</v>
      </c>
      <c r="I43" s="1"/>
      <c r="J43" s="1"/>
      <c r="K43" s="1"/>
      <c r="L43" s="1"/>
      <c r="M43" s="1"/>
      <c r="N43" s="1">
        <f t="shared" si="13"/>
        <v>2425.6723299199998</v>
      </c>
      <c r="O43" s="7">
        <f t="shared" si="14"/>
        <v>50585.934166079998</v>
      </c>
    </row>
    <row r="44" spans="1:15" x14ac:dyDescent="0.25">
      <c r="A44" s="4">
        <v>41061</v>
      </c>
      <c r="B44" s="12">
        <v>14175.34</v>
      </c>
      <c r="C44" s="13">
        <v>38958.21</v>
      </c>
      <c r="D44" s="13">
        <f t="shared" si="11"/>
        <v>37057.049352000002</v>
      </c>
      <c r="E44" s="5"/>
      <c r="F44" s="1">
        <v>9225.86</v>
      </c>
      <c r="G44" s="1"/>
      <c r="H44" s="5">
        <f t="shared" si="12"/>
        <v>741.14098704000003</v>
      </c>
      <c r="I44" s="1"/>
      <c r="J44" s="1"/>
      <c r="K44" s="1"/>
      <c r="L44" s="1"/>
      <c r="M44" s="1"/>
      <c r="N44" s="1">
        <f t="shared" si="13"/>
        <v>9967.0009870400008</v>
      </c>
      <c r="O44" s="7">
        <f t="shared" si="14"/>
        <v>41265.388364960003</v>
      </c>
    </row>
    <row r="45" spans="1:15" x14ac:dyDescent="0.25">
      <c r="A45" s="4">
        <v>41091</v>
      </c>
      <c r="B45" s="12">
        <v>13841.94</v>
      </c>
      <c r="C45" s="13">
        <v>46922.41</v>
      </c>
      <c r="D45" s="13">
        <f t="shared" si="11"/>
        <v>44632.596392000007</v>
      </c>
      <c r="E45" s="5"/>
      <c r="F45" s="1">
        <v>6452</v>
      </c>
      <c r="G45" s="1"/>
      <c r="H45" s="5">
        <f t="shared" si="12"/>
        <v>892.6519278400001</v>
      </c>
      <c r="I45" s="1"/>
      <c r="J45" s="1"/>
      <c r="K45" s="1"/>
      <c r="L45" s="1"/>
      <c r="M45" s="1"/>
      <c r="N45" s="1">
        <f t="shared" si="13"/>
        <v>7344.6519278400001</v>
      </c>
      <c r="O45" s="7">
        <f t="shared" si="14"/>
        <v>51129.884464160008</v>
      </c>
    </row>
    <row r="46" spans="1:15" x14ac:dyDescent="0.25">
      <c r="A46" s="4">
        <v>41122</v>
      </c>
      <c r="B46" s="12">
        <v>25484.15</v>
      </c>
      <c r="C46" s="13">
        <v>47168.37</v>
      </c>
      <c r="D46" s="13">
        <f t="shared" si="11"/>
        <v>44866.553544000002</v>
      </c>
      <c r="E46" s="5"/>
      <c r="F46" s="1">
        <v>50072.91</v>
      </c>
      <c r="G46" s="1"/>
      <c r="H46" s="5">
        <f t="shared" si="12"/>
        <v>897.33107088000008</v>
      </c>
      <c r="I46" s="1"/>
      <c r="J46" s="1"/>
      <c r="K46" s="1"/>
      <c r="L46" s="1"/>
      <c r="M46" s="1"/>
      <c r="N46" s="1">
        <f t="shared" si="13"/>
        <v>50970.241070880002</v>
      </c>
      <c r="O46" s="7">
        <f t="shared" si="14"/>
        <v>19380.462473120002</v>
      </c>
    </row>
    <row r="47" spans="1:15" x14ac:dyDescent="0.25">
      <c r="A47" s="4">
        <v>41153</v>
      </c>
      <c r="B47" s="12">
        <v>31001.439999999999</v>
      </c>
      <c r="C47" s="13">
        <v>47844.74</v>
      </c>
      <c r="D47" s="13">
        <f t="shared" si="11"/>
        <v>45509.916687999998</v>
      </c>
      <c r="E47" s="5"/>
      <c r="F47" s="1">
        <v>0</v>
      </c>
      <c r="G47" s="1"/>
      <c r="H47" s="5">
        <f t="shared" si="12"/>
        <v>910.19833375999997</v>
      </c>
      <c r="I47" s="1"/>
      <c r="J47" s="1"/>
      <c r="K47" s="1"/>
      <c r="L47" s="1"/>
      <c r="M47" s="1"/>
      <c r="N47" s="1">
        <f t="shared" si="13"/>
        <v>910.19833375999997</v>
      </c>
      <c r="O47" s="7">
        <f t="shared" si="14"/>
        <v>75601.158354239989</v>
      </c>
    </row>
    <row r="48" spans="1:15" x14ac:dyDescent="0.25">
      <c r="A48" s="4">
        <v>41183</v>
      </c>
      <c r="B48" s="12">
        <v>35105.58</v>
      </c>
      <c r="C48" s="13">
        <v>48049.21</v>
      </c>
      <c r="D48" s="13">
        <f t="shared" si="11"/>
        <v>45704.408552000001</v>
      </c>
      <c r="E48" s="5"/>
      <c r="F48" s="1">
        <v>3334.36</v>
      </c>
      <c r="G48" s="1"/>
      <c r="H48" s="5">
        <f t="shared" si="12"/>
        <v>914.08817104000002</v>
      </c>
      <c r="I48" s="1"/>
      <c r="J48" s="1"/>
      <c r="K48" s="1"/>
      <c r="L48" s="1"/>
      <c r="M48" s="1"/>
      <c r="N48" s="1">
        <f t="shared" si="13"/>
        <v>4248.4481710400005</v>
      </c>
      <c r="O48" s="7">
        <f t="shared" si="14"/>
        <v>76561.54038096001</v>
      </c>
    </row>
    <row r="49" spans="1:15" x14ac:dyDescent="0.25">
      <c r="A49" s="4">
        <v>41214</v>
      </c>
      <c r="B49" s="12">
        <v>27756.66</v>
      </c>
      <c r="C49" s="13">
        <v>48206.37</v>
      </c>
      <c r="D49" s="13">
        <f t="shared" si="11"/>
        <v>45853.899144000003</v>
      </c>
      <c r="E49" s="5"/>
      <c r="F49" s="1">
        <v>2425</v>
      </c>
      <c r="G49" s="1"/>
      <c r="H49" s="5">
        <f t="shared" si="12"/>
        <v>917.07798288000004</v>
      </c>
      <c r="I49" s="1"/>
      <c r="J49" s="1"/>
      <c r="K49" s="1"/>
      <c r="L49" s="1"/>
      <c r="M49" s="1"/>
      <c r="N49" s="1">
        <f t="shared" si="13"/>
        <v>3342.07798288</v>
      </c>
      <c r="O49" s="7">
        <f t="shared" si="14"/>
        <v>70268.481161119998</v>
      </c>
    </row>
    <row r="50" spans="1:15" x14ac:dyDescent="0.25">
      <c r="A50" s="4">
        <v>41244</v>
      </c>
      <c r="B50" s="12">
        <v>39184.17</v>
      </c>
      <c r="C50" s="13">
        <v>48618.48</v>
      </c>
      <c r="D50" s="13">
        <f t="shared" si="11"/>
        <v>46245.898176000002</v>
      </c>
      <c r="E50" s="5"/>
      <c r="F50" s="1">
        <v>2472.1799999999998</v>
      </c>
      <c r="G50" s="1"/>
      <c r="H50" s="5">
        <f t="shared" si="12"/>
        <v>924.91796352000006</v>
      </c>
      <c r="I50" s="1"/>
      <c r="J50" s="1"/>
      <c r="K50" s="1"/>
      <c r="L50" s="1"/>
      <c r="M50" s="1"/>
      <c r="N50" s="1">
        <f t="shared" si="13"/>
        <v>3397.0979635200001</v>
      </c>
      <c r="O50" s="7">
        <f t="shared" si="14"/>
        <v>82032.970212479995</v>
      </c>
    </row>
    <row r="51" spans="1:15" x14ac:dyDescent="0.25">
      <c r="A51" s="1" t="s">
        <v>8</v>
      </c>
      <c r="B51" s="1">
        <f>SUM(B39:B50)</f>
        <v>251058.29000000004</v>
      </c>
      <c r="C51" s="7">
        <f>SUM(C39:C50)</f>
        <v>504523.35</v>
      </c>
      <c r="D51" s="7">
        <f>SUM(D39:D50)</f>
        <v>479902.61052000005</v>
      </c>
      <c r="E51" s="5">
        <f t="shared" ref="E51" si="15">D51/C51*100</f>
        <v>95.120000000000019</v>
      </c>
      <c r="F51" s="1">
        <f>SUM(F39:F50)</f>
        <v>91294.47</v>
      </c>
      <c r="G51" s="1"/>
      <c r="H51" s="5">
        <f>SUM(H39:H50)</f>
        <v>9598.0522103999992</v>
      </c>
      <c r="I51" s="1"/>
      <c r="J51" s="1"/>
      <c r="K51" s="1"/>
      <c r="L51" s="1"/>
      <c r="M51" s="1"/>
      <c r="N51" s="1">
        <f t="shared" si="13"/>
        <v>100892.5222104</v>
      </c>
      <c r="O51" s="7">
        <f t="shared" si="14"/>
        <v>630068.37830960006</v>
      </c>
    </row>
  </sheetData>
  <pageMargins left="0.7" right="0.7" top="0.75" bottom="0.75" header="0.3" footer="0.3"/>
  <pageSetup paperSize="9" scale="64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2014-04-22T07:18:53Z</cp:lastPrinted>
  <dcterms:created xsi:type="dcterms:W3CDTF">2013-01-14T08:21:36Z</dcterms:created>
  <dcterms:modified xsi:type="dcterms:W3CDTF">2014-12-09T01:51:41Z</dcterms:modified>
</cp:coreProperties>
</file>