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5" windowWidth="10050" windowHeight="11910" activeTab="1"/>
  </bookViews>
  <sheets>
    <sheet name="Форма 2.3.2016 с 25.04.-19.06" sheetId="11" r:id="rId1"/>
    <sheet name="Форма 2.3 с 20.06-31.12" sheetId="12" r:id="rId2"/>
    <sheet name="Классификатор" sheetId="9" r:id="rId3"/>
  </sheets>
  <calcPr calcId="125725"/>
</workbook>
</file>

<file path=xl/calcChain.xml><?xml version="1.0" encoding="utf-8"?>
<calcChain xmlns="http://schemas.openxmlformats.org/spreadsheetml/2006/main">
  <c r="D74" i="12"/>
  <c r="D65"/>
  <c r="D57"/>
  <c r="D49"/>
  <c r="D41"/>
  <c r="D33"/>
  <c r="D25"/>
  <c r="D17"/>
  <c r="D9"/>
  <c r="D82" i="11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<sst xmlns="http://schemas.openxmlformats.org/spreadsheetml/2006/main" count="1162" uniqueCount="389">
  <si>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</si>
  <si>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</si>
  <si>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</si>
  <si>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</si>
  <si>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</si>
  <si>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</si>
  <si>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</si>
  <si>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</si>
  <si>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</si>
  <si>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</si>
  <si>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</si>
  <si>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</si>
  <si>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</si>
  <si>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</si>
  <si>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</si>
  <si>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</si>
  <si>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</si>
  <si>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</si>
  <si>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</si>
  <si>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</si>
  <si>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</si>
  <si>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</si>
  <si>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</si>
  <si>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</si>
  <si>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</si>
  <si>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</si>
  <si>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</si>
  <si>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</si>
  <si>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</si>
  <si>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</si>
  <si>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</si>
  <si>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</si>
  <si>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</si>
  <si>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</si>
  <si>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</si>
  <si>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</si>
  <si>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</si>
  <si>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</si>
  <si>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</si>
  <si>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</si>
  <si>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</si>
  <si>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</si>
  <si>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</si>
  <si>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</si>
  <si>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</si>
  <si>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</si>
  <si>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</si>
  <si>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</si>
  <si>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</si>
  <si>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</si>
  <si>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</si>
  <si>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</si>
  <si>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</si>
  <si>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</si>
  <si>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</si>
  <si>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</si>
  <si>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</si>
  <si>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</si>
  <si>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</si>
  <si>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</si>
  <si>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</si>
  <si>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</si>
  <si>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</si>
  <si>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</si>
  <si>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</si>
  <si>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</si>
  <si>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</si>
  <si>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</si>
  <si>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</si>
  <si>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</si>
  <si>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</si>
  <si>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</si>
  <si>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</si>
  <si>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</si>
  <si>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</si>
  <si>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</si>
  <si>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</si>
  <si>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</si>
  <si>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</si>
  <si>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</si>
  <si>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</si>
  <si>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</si>
  <si>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</si>
  <si>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</si>
  <si>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</si>
  <si>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</si>
  <si>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</si>
  <si>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</si>
  <si>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</si>
  <si>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</si>
  <si>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</si>
  <si>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</si>
  <si>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</si>
  <si>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</si>
  <si>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</si>
  <si>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</si>
  <si>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</si>
  <si>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</si>
  <si>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</si>
  <si>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</si>
  <si>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</si>
  <si>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</si>
  <si>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</si>
  <si>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</si>
  <si>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</si>
  <si>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</si>
  <si>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</si>
  <si>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</si>
  <si>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</si>
  <si>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</si>
  <si>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</si>
  <si>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</si>
  <si>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</si>
  <si>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</si>
  <si>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</si>
  <si>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</si>
  <si>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</si>
  <si>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</si>
  <si>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</si>
  <si>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</si>
  <si>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</si>
  <si>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</si>
  <si>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</si>
  <si>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</si>
  <si>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</si>
  <si>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</si>
  <si>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</si>
  <si>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</si>
  <si>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</si>
  <si>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</si>
  <si>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</si>
  <si>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</si>
  <si>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</si>
  <si>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</si>
  <si>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</si>
  <si>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</si>
  <si>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</si>
  <si>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</si>
  <si>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</si>
  <si>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</si>
  <si>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</si>
  <si>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</si>
  <si>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</si>
  <si>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</si>
  <si>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</si>
  <si>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</si>
  <si>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</si>
  <si>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</si>
  <si>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</si>
  <si>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</si>
  <si>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</si>
  <si>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</si>
  <si>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</si>
  <si>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</si>
  <si>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</si>
  <si>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</si>
  <si>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</si>
  <si>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</si>
  <si>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</si>
  <si>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</si>
  <si>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</si>
  <si>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</si>
  <si>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</si>
  <si>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</si>
  <si>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</si>
  <si>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</si>
  <si>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</si>
  <si>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</si>
  <si>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</si>
  <si>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</si>
  <si>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</si>
  <si>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</si>
  <si>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</si>
  <si>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</si>
  <si>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</si>
  <si>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</si>
  <si>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</si>
  <si>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</si>
  <si>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</si>
  <si>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</si>
  <si>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</si>
  <si>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</si>
  <si>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</si>
  <si>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</si>
  <si>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</si>
  <si>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</si>
  <si>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</si>
  <si>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</si>
  <si>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</si>
  <si>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</si>
  <si>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</si>
  <si>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</si>
  <si>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</si>
  <si>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</si>
  <si>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</si>
  <si>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</si>
  <si>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</si>
  <si>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</si>
  <si>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</si>
  <si>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</si>
  <si>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</si>
  <si>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</si>
  <si>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</si>
  <si>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</si>
  <si>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</si>
  <si>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</si>
  <si>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</si>
  <si>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</si>
  <si>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</si>
  <si>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</si>
  <si>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</si>
  <si>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</si>
  <si>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</si>
  <si>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</si>
  <si>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</si>
  <si>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</si>
  <si>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</si>
  <si>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</si>
  <si>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</si>
  <si>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</si>
  <si>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</si>
  <si>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</si>
  <si>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</si>
  <si>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</si>
  <si>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</si>
  <si>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</si>
  <si>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</si>
  <si>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</si>
  <si>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</si>
  <si>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</si>
  <si>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</si>
  <si>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</si>
  <si>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</si>
  <si>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</si>
  <si>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</si>
  <si>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</si>
  <si>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</si>
  <si>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</si>
  <si>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</si>
  <si>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</si>
  <si>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</si>
  <si>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</si>
  <si>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</si>
  <si>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</si>
  <si>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</si>
  <si>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</si>
  <si>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</si>
  <si>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</si>
  <si>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</si>
  <si>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</si>
  <si>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</si>
  <si>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</si>
  <si>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</si>
  <si>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</si>
  <si>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</si>
  <si>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</si>
  <si>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</si>
  <si>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</si>
  <si>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</si>
  <si>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</si>
  <si>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</si>
  <si>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</si>
  <si>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</si>
  <si>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</si>
  <si>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</si>
  <si>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</si>
  <si>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</si>
  <si>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</si>
  <si>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</si>
  <si>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</si>
  <si>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</si>
  <si>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</si>
  <si>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</si>
  <si>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</si>
  <si>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</si>
  <si>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</si>
  <si>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</si>
  <si>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</si>
  <si>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</si>
  <si>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</si>
  <si>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</si>
  <si>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</si>
  <si>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</si>
  <si>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</si>
  <si>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</si>
  <si>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</si>
  <si>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</si>
  <si>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</si>
  <si>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</si>
  <si>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</si>
  <si>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</si>
  <si>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</si>
  <si>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</si>
  <si>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</si>
  <si>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</si>
  <si>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</si>
  <si>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</si>
  <si>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</si>
  <si>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</si>
  <si>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</si>
  <si>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</si>
  <si>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</si>
  <si>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</si>
  <si>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</si>
  <si>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</si>
  <si>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</si>
  <si>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</si>
  <si>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</si>
  <si>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</si>
  <si>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</si>
  <si>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</si>
  <si>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</si>
  <si>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</si>
  <si>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</si>
  <si>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</si>
  <si>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</si>
  <si>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</si>
  <si>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</si>
  <si>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</si>
  <si>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</si>
  <si>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</si>
  <si>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</si>
  <si>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</si>
  <si>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</si>
  <si>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</si>
  <si>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</si>
  <si>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</si>
  <si>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</si>
  <si>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</si>
  <si>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</si>
  <si>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</si>
  <si>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</si>
  <si>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</si>
  <si>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</si>
  <si>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</si>
  <si>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</si>
  <si>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</si>
  <si>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</si>
  <si>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</si>
  <si>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</si>
  <si>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</si>
  <si>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</si>
  <si>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</si>
  <si>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</si>
  <si>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</si>
  <si>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</si>
  <si>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</si>
  <si>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</si>
  <si>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</si>
  <si>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</si>
  <si>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</si>
  <si>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</si>
  <si>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</si>
  <si>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</si>
  <si>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</si>
  <si>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</si>
  <si>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</si>
  <si>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</si>
  <si>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</si>
  <si>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</si>
  <si>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</si>
  <si>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</si>
  <si>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</si>
  <si>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</si>
  <si>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</si>
  <si>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</si>
  <si>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</si>
  <si>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</si>
  <si>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</si>
  <si>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</si>
  <si>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</si>
  <si>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</si>
  <si>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</si>
  <si>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</si>
  <si>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</si>
  <si>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</si>
  <si>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</si>
  <si>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</si>
  <si>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</si>
  <si>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</si>
  <si>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</si>
  <si>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</si>
  <si>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</si>
  <si>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</si>
  <si>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Техническое обслуживание и санитарное содержание общего имущества</t>
  </si>
  <si>
    <t>Текущий ремонт</t>
  </si>
  <si>
    <t>Договор управления</t>
  </si>
  <si>
    <t>Иркутская обл., гор. Иркутск, ул. Ржанова, д. 45/2</t>
  </si>
  <si>
    <t>АО "КОНЕЛифтс" (инн 7704186604)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</si>
</sst>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0" fillId="0" borderId="0" xfId="0" applyNumberFormat="1"/>
    <xf numFmtId="14" fontId="12" fillId="2" borderId="5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zoomScaleNormal="100" workbookViewId="0">
      <selection activeCell="D6" sqref="D6"/>
    </sheetView>
  </sheetViews>
  <sheetFormatPr defaultRowHeight="15"/>
  <cols>
    <col min="1" max="1" width="7.28515625" style="10" bestFit="1" customWidth="1"/>
    <col min="2" max="2" width="33.28515625" style="10" bestFit="1" customWidth="1"/>
    <col min="3" max="3" width="9" style="10" bestFit="1" customWidth="1"/>
    <col min="4" max="4" width="37.42578125" style="10" customWidth="1"/>
    <col min="5" max="5" width="9.42578125" customWidth="1"/>
    <col min="6" max="6" width="12.140625" customWidth="1"/>
    <col min="7" max="7" width="9.85546875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6" ht="21" customHeight="1">
      <c r="A1" s="25" t="s">
        <v>361</v>
      </c>
      <c r="B1" s="25"/>
      <c r="C1" s="25"/>
      <c r="D1" s="25"/>
    </row>
    <row r="2" spans="1:6" ht="55.5" customHeight="1">
      <c r="A2" s="26" t="s">
        <v>360</v>
      </c>
      <c r="B2" s="26"/>
      <c r="C2" s="26"/>
      <c r="D2" s="26"/>
    </row>
    <row r="3" spans="1:6" ht="15.75">
      <c r="A3" s="27" t="s">
        <v>387</v>
      </c>
      <c r="B3" s="27"/>
      <c r="C3" s="27"/>
      <c r="D3" s="27"/>
    </row>
    <row r="4" spans="1:6">
      <c r="A4" s="11"/>
    </row>
    <row r="5" spans="1:6">
      <c r="A5" s="12" t="s">
        <v>0</v>
      </c>
      <c r="B5" s="12" t="s">
        <v>1</v>
      </c>
      <c r="C5" s="12" t="s">
        <v>2</v>
      </c>
      <c r="D5" s="12" t="s">
        <v>3</v>
      </c>
    </row>
    <row r="6" spans="1:6" ht="30">
      <c r="A6" s="13" t="s">
        <v>362</v>
      </c>
      <c r="B6" s="14" t="s">
        <v>4</v>
      </c>
      <c r="C6" s="15" t="s">
        <v>5</v>
      </c>
      <c r="D6" s="22">
        <v>42772</v>
      </c>
    </row>
    <row r="7" spans="1:6" ht="42.75">
      <c r="A7" s="16" t="s">
        <v>363</v>
      </c>
      <c r="B7" s="17" t="s">
        <v>10</v>
      </c>
      <c r="C7" s="18" t="s">
        <v>5</v>
      </c>
      <c r="D7" s="12" t="s">
        <v>384</v>
      </c>
    </row>
    <row r="8" spans="1:6" ht="30">
      <c r="A8" s="16" t="s">
        <v>364</v>
      </c>
      <c r="B8" s="19" t="s">
        <v>8</v>
      </c>
      <c r="C8" s="18" t="s">
        <v>5</v>
      </c>
      <c r="D8" s="18" t="s">
        <v>365</v>
      </c>
    </row>
    <row r="9" spans="1:6" ht="30">
      <c r="A9" s="16" t="s">
        <v>366</v>
      </c>
      <c r="B9" s="19" t="s">
        <v>11</v>
      </c>
      <c r="C9" s="18" t="s">
        <v>12</v>
      </c>
      <c r="D9" s="24">
        <f>10.16/30*6*4397.3+10.16*4397.3+10.16/30*19*4397.3</f>
        <v>81907.041333333327</v>
      </c>
      <c r="F9" s="21"/>
    </row>
    <row r="10" spans="1:6" ht="45">
      <c r="A10" s="16" t="s">
        <v>367</v>
      </c>
      <c r="B10" s="19" t="s">
        <v>368</v>
      </c>
      <c r="C10" s="18" t="s">
        <v>5</v>
      </c>
      <c r="D10" s="23">
        <v>42485</v>
      </c>
    </row>
    <row r="11" spans="1:6" ht="30">
      <c r="A11" s="16" t="s">
        <v>369</v>
      </c>
      <c r="B11" s="19" t="s">
        <v>370</v>
      </c>
      <c r="C11" s="18" t="s">
        <v>5</v>
      </c>
      <c r="D11" s="18" t="s">
        <v>386</v>
      </c>
    </row>
    <row r="12" spans="1:6" ht="30">
      <c r="A12" s="16" t="s">
        <v>371</v>
      </c>
      <c r="B12" s="17" t="s">
        <v>13</v>
      </c>
      <c r="C12" s="18" t="s">
        <v>5</v>
      </c>
      <c r="D12" s="20" t="s">
        <v>353</v>
      </c>
    </row>
    <row r="13" spans="1:6" ht="30">
      <c r="A13" s="16" t="s">
        <v>372</v>
      </c>
      <c r="B13" s="17" t="s">
        <v>14</v>
      </c>
      <c r="C13" s="18" t="s">
        <v>5</v>
      </c>
      <c r="D13" s="18" t="s">
        <v>373</v>
      </c>
    </row>
    <row r="14" spans="1:6" ht="30">
      <c r="A14" s="13" t="s">
        <v>362</v>
      </c>
      <c r="B14" s="14" t="s">
        <v>4</v>
      </c>
      <c r="C14" s="15" t="s">
        <v>5</v>
      </c>
      <c r="D14" s="22">
        <v>42772</v>
      </c>
    </row>
    <row r="15" spans="1:6" ht="30">
      <c r="A15" s="16" t="s">
        <v>363</v>
      </c>
      <c r="B15" s="17" t="s">
        <v>10</v>
      </c>
      <c r="C15" s="18" t="s">
        <v>5</v>
      </c>
      <c r="D15" s="12" t="s">
        <v>385</v>
      </c>
    </row>
    <row r="16" spans="1:6" ht="30">
      <c r="A16" s="16" t="s">
        <v>364</v>
      </c>
      <c r="B16" s="19" t="s">
        <v>8</v>
      </c>
      <c r="C16" s="18" t="s">
        <v>5</v>
      </c>
      <c r="D16" s="18" t="s">
        <v>365</v>
      </c>
    </row>
    <row r="17" spans="1:6" ht="30">
      <c r="A17" s="16" t="s">
        <v>366</v>
      </c>
      <c r="B17" s="19" t="s">
        <v>11</v>
      </c>
      <c r="C17" s="18" t="s">
        <v>12</v>
      </c>
      <c r="D17" s="24">
        <f>3/30*6*4397.3+3*4397.3+3/30*19*4397.3</f>
        <v>24185.15</v>
      </c>
      <c r="F17" s="21"/>
    </row>
    <row r="18" spans="1:6" ht="45">
      <c r="A18" s="16" t="s">
        <v>367</v>
      </c>
      <c r="B18" s="19" t="s">
        <v>368</v>
      </c>
      <c r="C18" s="18" t="s">
        <v>5</v>
      </c>
      <c r="D18" s="23">
        <v>42485</v>
      </c>
    </row>
    <row r="19" spans="1:6" ht="30">
      <c r="A19" s="16" t="s">
        <v>369</v>
      </c>
      <c r="B19" s="19" t="s">
        <v>370</v>
      </c>
      <c r="C19" s="18" t="s">
        <v>5</v>
      </c>
      <c r="D19" s="18" t="s">
        <v>386</v>
      </c>
    </row>
    <row r="20" spans="1:6" ht="30">
      <c r="A20" s="16" t="s">
        <v>371</v>
      </c>
      <c r="B20" s="17" t="s">
        <v>13</v>
      </c>
      <c r="C20" s="18" t="s">
        <v>5</v>
      </c>
      <c r="D20" s="20" t="s">
        <v>353</v>
      </c>
    </row>
    <row r="21" spans="1:6" ht="30">
      <c r="A21" s="16" t="s">
        <v>372</v>
      </c>
      <c r="B21" s="17" t="s">
        <v>14</v>
      </c>
      <c r="C21" s="18" t="s">
        <v>5</v>
      </c>
      <c r="D21" s="18" t="s">
        <v>373</v>
      </c>
    </row>
    <row r="22" spans="1:6" ht="30">
      <c r="A22" s="13" t="s">
        <v>362</v>
      </c>
      <c r="B22" s="14" t="s">
        <v>4</v>
      </c>
      <c r="C22" s="15" t="s">
        <v>5</v>
      </c>
      <c r="D22" s="22">
        <v>42772</v>
      </c>
    </row>
    <row r="23" spans="1:6" ht="30">
      <c r="A23" s="16" t="s">
        <v>363</v>
      </c>
      <c r="B23" s="17" t="s">
        <v>10</v>
      </c>
      <c r="C23" s="18" t="s">
        <v>5</v>
      </c>
      <c r="D23" s="12" t="s">
        <v>318</v>
      </c>
    </row>
    <row r="24" spans="1:6" ht="30">
      <c r="A24" s="16" t="s">
        <v>364</v>
      </c>
      <c r="B24" s="19" t="s">
        <v>8</v>
      </c>
      <c r="C24" s="18" t="s">
        <v>5</v>
      </c>
      <c r="D24" s="18" t="s">
        <v>365</v>
      </c>
    </row>
    <row r="25" spans="1:6" ht="30">
      <c r="A25" s="16" t="s">
        <v>366</v>
      </c>
      <c r="B25" s="19" t="s">
        <v>11</v>
      </c>
      <c r="C25" s="18" t="s">
        <v>12</v>
      </c>
      <c r="D25" s="24">
        <f>1.12/30*6*4397.3+1.12*4397.3+1.12/30*19*4397.3</f>
        <v>9029.122666666668</v>
      </c>
      <c r="F25" s="21"/>
    </row>
    <row r="26" spans="1:6" ht="45">
      <c r="A26" s="16" t="s">
        <v>367</v>
      </c>
      <c r="B26" s="19" t="s">
        <v>368</v>
      </c>
      <c r="C26" s="18" t="s">
        <v>5</v>
      </c>
      <c r="D26" s="23">
        <v>42485</v>
      </c>
    </row>
    <row r="27" spans="1:6" ht="30">
      <c r="A27" s="16" t="s">
        <v>369</v>
      </c>
      <c r="B27" s="19" t="s">
        <v>370</v>
      </c>
      <c r="C27" s="18" t="s">
        <v>5</v>
      </c>
      <c r="D27" s="18" t="s">
        <v>386</v>
      </c>
    </row>
    <row r="28" spans="1:6" ht="30">
      <c r="A28" s="16" t="s">
        <v>371</v>
      </c>
      <c r="B28" s="17" t="s">
        <v>13</v>
      </c>
      <c r="C28" s="18" t="s">
        <v>5</v>
      </c>
      <c r="D28" s="20" t="s">
        <v>354</v>
      </c>
    </row>
    <row r="29" spans="1:6" ht="30">
      <c r="A29" s="16" t="s">
        <v>372</v>
      </c>
      <c r="B29" s="17" t="s">
        <v>14</v>
      </c>
      <c r="C29" s="18" t="s">
        <v>5</v>
      </c>
      <c r="D29" s="18" t="s">
        <v>374</v>
      </c>
    </row>
    <row r="30" spans="1:6" ht="30">
      <c r="A30" s="13" t="s">
        <v>362</v>
      </c>
      <c r="B30" s="14" t="s">
        <v>4</v>
      </c>
      <c r="C30" s="15" t="s">
        <v>5</v>
      </c>
      <c r="D30" s="22">
        <v>42772</v>
      </c>
    </row>
    <row r="31" spans="1:6" ht="30">
      <c r="A31" s="16" t="s">
        <v>363</v>
      </c>
      <c r="B31" s="17" t="s">
        <v>10</v>
      </c>
      <c r="C31" s="18" t="s">
        <v>5</v>
      </c>
      <c r="D31" s="12" t="s">
        <v>321</v>
      </c>
    </row>
    <row r="32" spans="1:6" ht="30">
      <c r="A32" s="16" t="s">
        <v>364</v>
      </c>
      <c r="B32" s="19" t="s">
        <v>8</v>
      </c>
      <c r="C32" s="18" t="s">
        <v>5</v>
      </c>
      <c r="D32" s="18" t="s">
        <v>365</v>
      </c>
    </row>
    <row r="33" spans="1:6" ht="30">
      <c r="A33" s="16" t="s">
        <v>366</v>
      </c>
      <c r="B33" s="19" t="s">
        <v>11</v>
      </c>
      <c r="C33" s="18" t="s">
        <v>12</v>
      </c>
      <c r="D33" s="24">
        <f>2.12/30*6*4397.3+2.12*4397.3+2.12/30*19*4397.3</f>
        <v>17090.839333333337</v>
      </c>
      <c r="F33" s="21"/>
    </row>
    <row r="34" spans="1:6" ht="45">
      <c r="A34" s="16" t="s">
        <v>367</v>
      </c>
      <c r="B34" s="19" t="s">
        <v>368</v>
      </c>
      <c r="C34" s="18" t="s">
        <v>5</v>
      </c>
      <c r="D34" s="23">
        <v>42485</v>
      </c>
    </row>
    <row r="35" spans="1:6" ht="30">
      <c r="A35" s="16" t="s">
        <v>369</v>
      </c>
      <c r="B35" s="19" t="s">
        <v>370</v>
      </c>
      <c r="C35" s="18" t="s">
        <v>5</v>
      </c>
      <c r="D35" s="18" t="s">
        <v>386</v>
      </c>
    </row>
    <row r="36" spans="1:6" ht="30">
      <c r="A36" s="16" t="s">
        <v>371</v>
      </c>
      <c r="B36" s="17" t="s">
        <v>13</v>
      </c>
      <c r="C36" s="18" t="s">
        <v>5</v>
      </c>
      <c r="D36" s="20" t="s">
        <v>327</v>
      </c>
    </row>
    <row r="37" spans="1:6" ht="30">
      <c r="A37" s="16" t="s">
        <v>372</v>
      </c>
      <c r="B37" s="17" t="s">
        <v>14</v>
      </c>
      <c r="C37" s="18" t="s">
        <v>5</v>
      </c>
      <c r="D37" s="20" t="s">
        <v>375</v>
      </c>
    </row>
    <row r="38" spans="1:6" ht="30">
      <c r="A38" s="13" t="s">
        <v>362</v>
      </c>
      <c r="B38" s="14" t="s">
        <v>4</v>
      </c>
      <c r="C38" s="15" t="s">
        <v>5</v>
      </c>
      <c r="D38" s="22">
        <v>42772</v>
      </c>
    </row>
    <row r="39" spans="1:6" ht="42.75">
      <c r="A39" s="16" t="s">
        <v>363</v>
      </c>
      <c r="B39" s="17" t="s">
        <v>10</v>
      </c>
      <c r="C39" s="18" t="s">
        <v>5</v>
      </c>
      <c r="D39" s="12" t="s">
        <v>376</v>
      </c>
    </row>
    <row r="40" spans="1:6" ht="30">
      <c r="A40" s="16" t="s">
        <v>364</v>
      </c>
      <c r="B40" s="19" t="s">
        <v>8</v>
      </c>
      <c r="C40" s="18" t="s">
        <v>5</v>
      </c>
      <c r="D40" s="18" t="s">
        <v>365</v>
      </c>
    </row>
    <row r="41" spans="1:6" ht="30">
      <c r="A41" s="16" t="s">
        <v>366</v>
      </c>
      <c r="B41" s="19" t="s">
        <v>11</v>
      </c>
      <c r="C41" s="18" t="s">
        <v>12</v>
      </c>
      <c r="D41" s="24">
        <f>0.91/30*6*4397.3+0.91*4397.3+0.91/30*19*4397.3</f>
        <v>7336.162166666667</v>
      </c>
      <c r="F41" s="21"/>
    </row>
    <row r="42" spans="1:6" ht="45">
      <c r="A42" s="16" t="s">
        <v>367</v>
      </c>
      <c r="B42" s="19" t="s">
        <v>368</v>
      </c>
      <c r="C42" s="18" t="s">
        <v>5</v>
      </c>
      <c r="D42" s="23">
        <v>42485</v>
      </c>
    </row>
    <row r="43" spans="1:6" ht="30">
      <c r="A43" s="16" t="s">
        <v>369</v>
      </c>
      <c r="B43" s="19" t="s">
        <v>370</v>
      </c>
      <c r="C43" s="18" t="s">
        <v>5</v>
      </c>
      <c r="D43" s="18" t="s">
        <v>386</v>
      </c>
    </row>
    <row r="44" spans="1:6" ht="30">
      <c r="A44" s="16" t="s">
        <v>371</v>
      </c>
      <c r="B44" s="17" t="s">
        <v>13</v>
      </c>
      <c r="C44" s="18" t="s">
        <v>5</v>
      </c>
      <c r="D44" s="18" t="s">
        <v>336</v>
      </c>
    </row>
    <row r="45" spans="1:6" ht="30">
      <c r="A45" s="16" t="s">
        <v>372</v>
      </c>
      <c r="B45" s="17" t="s">
        <v>14</v>
      </c>
      <c r="C45" s="18" t="s">
        <v>5</v>
      </c>
      <c r="D45" s="18" t="s">
        <v>388</v>
      </c>
    </row>
    <row r="46" spans="1:6" ht="30">
      <c r="A46" s="13" t="s">
        <v>362</v>
      </c>
      <c r="B46" s="14" t="s">
        <v>4</v>
      </c>
      <c r="C46" s="15" t="s">
        <v>5</v>
      </c>
      <c r="D46" s="22">
        <v>42772</v>
      </c>
    </row>
    <row r="47" spans="1:6" ht="30">
      <c r="A47" s="16" t="s">
        <v>363</v>
      </c>
      <c r="B47" s="17" t="s">
        <v>10</v>
      </c>
      <c r="C47" s="18" t="s">
        <v>5</v>
      </c>
      <c r="D47" s="12" t="s">
        <v>377</v>
      </c>
    </row>
    <row r="48" spans="1:6" ht="30">
      <c r="A48" s="16" t="s">
        <v>364</v>
      </c>
      <c r="B48" s="19" t="s">
        <v>8</v>
      </c>
      <c r="C48" s="18" t="s">
        <v>5</v>
      </c>
      <c r="D48" s="18" t="s">
        <v>365</v>
      </c>
    </row>
    <row r="49" spans="1:4" ht="30">
      <c r="A49" s="16" t="s">
        <v>366</v>
      </c>
      <c r="B49" s="19" t="s">
        <v>11</v>
      </c>
      <c r="C49" s="18" t="s">
        <v>12</v>
      </c>
      <c r="D49" s="24">
        <f>0.01/30*6*4397.3+0.01*4397.3+0.01/30*19*4397.3</f>
        <v>80.617166666666677</v>
      </c>
    </row>
    <row r="50" spans="1:4" ht="45">
      <c r="A50" s="16" t="s">
        <v>367</v>
      </c>
      <c r="B50" s="19" t="s">
        <v>368</v>
      </c>
      <c r="C50" s="18" t="s">
        <v>5</v>
      </c>
      <c r="D50" s="23">
        <v>42485</v>
      </c>
    </row>
    <row r="51" spans="1:4" ht="30">
      <c r="A51" s="16" t="s">
        <v>369</v>
      </c>
      <c r="B51" s="19" t="s">
        <v>370</v>
      </c>
      <c r="C51" s="18" t="s">
        <v>5</v>
      </c>
      <c r="D51" s="18" t="s">
        <v>386</v>
      </c>
    </row>
    <row r="52" spans="1:4" ht="30">
      <c r="A52" s="16" t="s">
        <v>371</v>
      </c>
      <c r="B52" s="17" t="s">
        <v>13</v>
      </c>
      <c r="C52" s="18" t="s">
        <v>5</v>
      </c>
      <c r="D52" s="18" t="s">
        <v>340</v>
      </c>
    </row>
    <row r="53" spans="1:4" ht="30">
      <c r="A53" s="16" t="s">
        <v>372</v>
      </c>
      <c r="B53" s="17" t="s">
        <v>14</v>
      </c>
      <c r="C53" s="18" t="s">
        <v>5</v>
      </c>
      <c r="D53" s="18" t="s">
        <v>378</v>
      </c>
    </row>
    <row r="54" spans="1:4" ht="30">
      <c r="A54" s="13" t="s">
        <v>362</v>
      </c>
      <c r="B54" s="14" t="s">
        <v>4</v>
      </c>
      <c r="C54" s="15" t="s">
        <v>5</v>
      </c>
      <c r="D54" s="22">
        <v>42772</v>
      </c>
    </row>
    <row r="55" spans="1:4" ht="30">
      <c r="A55" s="16" t="s">
        <v>363</v>
      </c>
      <c r="B55" s="17" t="s">
        <v>10</v>
      </c>
      <c r="C55" s="18" t="s">
        <v>5</v>
      </c>
      <c r="D55" s="12" t="s">
        <v>379</v>
      </c>
    </row>
    <row r="56" spans="1:4" ht="30">
      <c r="A56" s="16" t="s">
        <v>364</v>
      </c>
      <c r="B56" s="19" t="s">
        <v>8</v>
      </c>
      <c r="C56" s="18" t="s">
        <v>5</v>
      </c>
      <c r="D56" s="18" t="s">
        <v>365</v>
      </c>
    </row>
    <row r="57" spans="1:4" ht="30">
      <c r="A57" s="16" t="s">
        <v>366</v>
      </c>
      <c r="B57" s="19" t="s">
        <v>11</v>
      </c>
      <c r="C57" s="18" t="s">
        <v>12</v>
      </c>
      <c r="D57" s="24">
        <f>0.06/30*6*4397.3+0.06*4397.3+0.06/30*19*4397.3</f>
        <v>483.70300000000003</v>
      </c>
    </row>
    <row r="58" spans="1:4" ht="45">
      <c r="A58" s="16" t="s">
        <v>367</v>
      </c>
      <c r="B58" s="19" t="s">
        <v>368</v>
      </c>
      <c r="C58" s="18" t="s">
        <v>5</v>
      </c>
      <c r="D58" s="23">
        <v>42485</v>
      </c>
    </row>
    <row r="59" spans="1:4" ht="30">
      <c r="A59" s="16" t="s">
        <v>369</v>
      </c>
      <c r="B59" s="19" t="s">
        <v>370</v>
      </c>
      <c r="C59" s="18" t="s">
        <v>5</v>
      </c>
      <c r="D59" s="18" t="s">
        <v>386</v>
      </c>
    </row>
    <row r="60" spans="1:4" ht="30">
      <c r="A60" s="16" t="s">
        <v>371</v>
      </c>
      <c r="B60" s="17" t="s">
        <v>13</v>
      </c>
      <c r="C60" s="18" t="s">
        <v>5</v>
      </c>
      <c r="D60" s="18" t="s">
        <v>336</v>
      </c>
    </row>
    <row r="61" spans="1:4" ht="30">
      <c r="A61" s="16" t="s">
        <v>372</v>
      </c>
      <c r="B61" s="17" t="s">
        <v>14</v>
      </c>
      <c r="C61" s="18" t="s">
        <v>5</v>
      </c>
      <c r="D61" s="18" t="s">
        <v>380</v>
      </c>
    </row>
    <row r="62" spans="1:4" ht="30">
      <c r="A62" s="13" t="s">
        <v>362</v>
      </c>
      <c r="B62" s="14" t="s">
        <v>4</v>
      </c>
      <c r="C62" s="15" t="s">
        <v>5</v>
      </c>
      <c r="D62" s="22">
        <v>42772</v>
      </c>
    </row>
    <row r="63" spans="1:4" ht="30">
      <c r="A63" s="16" t="s">
        <v>363</v>
      </c>
      <c r="B63" s="17" t="s">
        <v>10</v>
      </c>
      <c r="C63" s="18" t="s">
        <v>5</v>
      </c>
      <c r="D63" s="12" t="s">
        <v>381</v>
      </c>
    </row>
    <row r="64" spans="1:4" ht="30">
      <c r="A64" s="16" t="s">
        <v>364</v>
      </c>
      <c r="B64" s="19" t="s">
        <v>8</v>
      </c>
      <c r="C64" s="18" t="s">
        <v>5</v>
      </c>
      <c r="D64" s="18" t="s">
        <v>365</v>
      </c>
    </row>
    <row r="65" spans="1:6" ht="30">
      <c r="A65" s="16" t="s">
        <v>366</v>
      </c>
      <c r="B65" s="19" t="s">
        <v>11</v>
      </c>
      <c r="C65" s="18" t="s">
        <v>12</v>
      </c>
      <c r="D65" s="24">
        <f>2/30*6*4397.3+2*4397.3+2/30*19*4397.3</f>
        <v>16123.433333333334</v>
      </c>
      <c r="F65" s="21"/>
    </row>
    <row r="66" spans="1:6" ht="45">
      <c r="A66" s="16" t="s">
        <v>367</v>
      </c>
      <c r="B66" s="19" t="s">
        <v>368</v>
      </c>
      <c r="C66" s="18" t="s">
        <v>5</v>
      </c>
      <c r="D66" s="23">
        <v>42485</v>
      </c>
    </row>
    <row r="67" spans="1:6" ht="30">
      <c r="A67" s="16" t="s">
        <v>369</v>
      </c>
      <c r="B67" s="19" t="s">
        <v>370</v>
      </c>
      <c r="C67" s="18" t="s">
        <v>5</v>
      </c>
      <c r="D67" s="18" t="s">
        <v>386</v>
      </c>
    </row>
    <row r="68" spans="1:6" ht="30">
      <c r="A68" s="16" t="s">
        <v>371</v>
      </c>
      <c r="B68" s="17" t="s">
        <v>13</v>
      </c>
      <c r="C68" s="18" t="s">
        <v>5</v>
      </c>
      <c r="D68" s="18" t="s">
        <v>327</v>
      </c>
    </row>
    <row r="69" spans="1:6" ht="30">
      <c r="A69" s="16" t="s">
        <v>372</v>
      </c>
      <c r="B69" s="17" t="s">
        <v>14</v>
      </c>
      <c r="C69" s="18" t="s">
        <v>5</v>
      </c>
      <c r="D69" s="18" t="s">
        <v>373</v>
      </c>
    </row>
    <row r="70" spans="1:6" ht="20.25" customHeight="1">
      <c r="A70" s="28" t="s">
        <v>325</v>
      </c>
      <c r="B70" s="29"/>
      <c r="C70" s="29"/>
      <c r="D70" s="30"/>
    </row>
    <row r="71" spans="1:6" ht="30">
      <c r="A71" s="13" t="s">
        <v>362</v>
      </c>
      <c r="B71" s="14" t="s">
        <v>4</v>
      </c>
      <c r="C71" s="15" t="s">
        <v>5</v>
      </c>
      <c r="D71" s="22">
        <v>42772</v>
      </c>
    </row>
    <row r="72" spans="1:6" ht="30">
      <c r="A72" s="16" t="s">
        <v>363</v>
      </c>
      <c r="B72" s="17" t="s">
        <v>10</v>
      </c>
      <c r="C72" s="18" t="s">
        <v>5</v>
      </c>
      <c r="D72" s="12" t="s">
        <v>382</v>
      </c>
    </row>
    <row r="73" spans="1:6" ht="30">
      <c r="A73" s="16" t="s">
        <v>364</v>
      </c>
      <c r="B73" s="19" t="s">
        <v>8</v>
      </c>
      <c r="C73" s="18" t="s">
        <v>5</v>
      </c>
      <c r="D73" s="18" t="s">
        <v>365</v>
      </c>
    </row>
    <row r="74" spans="1:6" ht="30">
      <c r="A74" s="16" t="s">
        <v>366</v>
      </c>
      <c r="B74" s="19" t="s">
        <v>11</v>
      </c>
      <c r="C74" s="18" t="s">
        <v>12</v>
      </c>
      <c r="D74" s="24">
        <f>0.62/30*6*4397.3+0.62*4397.3+0.62/30*19*4397.3</f>
        <v>4998.2643333333335</v>
      </c>
      <c r="F74" s="21"/>
    </row>
    <row r="75" spans="1:6" ht="45">
      <c r="A75" s="16" t="s">
        <v>367</v>
      </c>
      <c r="B75" s="19" t="s">
        <v>368</v>
      </c>
      <c r="C75" s="18" t="s">
        <v>5</v>
      </c>
      <c r="D75" s="23">
        <v>42485</v>
      </c>
    </row>
    <row r="76" spans="1:6" ht="30">
      <c r="A76" s="16" t="s">
        <v>369</v>
      </c>
      <c r="B76" s="19" t="s">
        <v>370</v>
      </c>
      <c r="C76" s="18" t="s">
        <v>5</v>
      </c>
      <c r="D76" s="18" t="s">
        <v>386</v>
      </c>
    </row>
    <row r="77" spans="1:6" ht="30">
      <c r="A77" s="16" t="s">
        <v>371</v>
      </c>
      <c r="B77" s="17" t="s">
        <v>13</v>
      </c>
      <c r="C77" s="18" t="s">
        <v>5</v>
      </c>
      <c r="D77" s="20" t="s">
        <v>353</v>
      </c>
    </row>
    <row r="78" spans="1:6" ht="30">
      <c r="A78" s="16" t="s">
        <v>372</v>
      </c>
      <c r="B78" s="17" t="s">
        <v>14</v>
      </c>
      <c r="C78" s="18" t="s">
        <v>5</v>
      </c>
      <c r="D78" s="18" t="s">
        <v>373</v>
      </c>
    </row>
    <row r="79" spans="1:6" ht="30">
      <c r="A79" s="13" t="s">
        <v>362</v>
      </c>
      <c r="B79" s="14" t="s">
        <v>4</v>
      </c>
      <c r="C79" s="15" t="s">
        <v>5</v>
      </c>
      <c r="D79" s="22">
        <v>42772</v>
      </c>
    </row>
    <row r="80" spans="1:6" ht="30">
      <c r="A80" s="16" t="s">
        <v>363</v>
      </c>
      <c r="B80" s="17" t="s">
        <v>10</v>
      </c>
      <c r="C80" s="18" t="s">
        <v>5</v>
      </c>
      <c r="D80" s="12" t="s">
        <v>383</v>
      </c>
    </row>
    <row r="81" spans="1:6" ht="30">
      <c r="A81" s="16" t="s">
        <v>364</v>
      </c>
      <c r="B81" s="19" t="s">
        <v>8</v>
      </c>
      <c r="C81" s="18" t="s">
        <v>5</v>
      </c>
      <c r="D81" s="18" t="s">
        <v>365</v>
      </c>
    </row>
    <row r="82" spans="1:6" ht="30">
      <c r="A82" s="16" t="s">
        <v>366</v>
      </c>
      <c r="B82" s="19" t="s">
        <v>11</v>
      </c>
      <c r="C82" s="18" t="s">
        <v>12</v>
      </c>
      <c r="D82" s="24">
        <f>1.02/30*6*4397.3+1.02*4397.3+1.02/30*19*4397.3</f>
        <v>8222.9510000000009</v>
      </c>
      <c r="F82" s="21"/>
    </row>
    <row r="83" spans="1:6" ht="45">
      <c r="A83" s="16" t="s">
        <v>367</v>
      </c>
      <c r="B83" s="19" t="s">
        <v>368</v>
      </c>
      <c r="C83" s="18" t="s">
        <v>5</v>
      </c>
      <c r="D83" s="23">
        <v>42485</v>
      </c>
    </row>
    <row r="84" spans="1:6" ht="30">
      <c r="A84" s="16" t="s">
        <v>369</v>
      </c>
      <c r="B84" s="19" t="s">
        <v>370</v>
      </c>
      <c r="C84" s="18" t="s">
        <v>5</v>
      </c>
      <c r="D84" s="18" t="s">
        <v>386</v>
      </c>
    </row>
    <row r="85" spans="1:6" ht="30">
      <c r="A85" s="16" t="s">
        <v>371</v>
      </c>
      <c r="B85" s="17" t="s">
        <v>13</v>
      </c>
      <c r="C85" s="18" t="s">
        <v>5</v>
      </c>
      <c r="D85" s="20" t="s">
        <v>355</v>
      </c>
    </row>
    <row r="86" spans="1:6" ht="30">
      <c r="A86" s="16" t="s">
        <v>372</v>
      </c>
      <c r="B86" s="17" t="s">
        <v>14</v>
      </c>
      <c r="C86" s="18" t="s">
        <v>5</v>
      </c>
      <c r="D86" s="18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8"/>
  <sheetViews>
    <sheetView tabSelected="1" workbookViewId="0">
      <selection activeCell="D6" sqref="D6"/>
    </sheetView>
  </sheetViews>
  <sheetFormatPr defaultRowHeight="15"/>
  <cols>
    <col min="1" max="1" width="7.28515625" style="10" bestFit="1" customWidth="1"/>
    <col min="2" max="2" width="33.28515625" style="10" bestFit="1" customWidth="1"/>
    <col min="3" max="3" width="9" style="10" bestFit="1" customWidth="1"/>
    <col min="4" max="4" width="37.42578125" style="10" customWidth="1"/>
    <col min="5" max="5" width="9.42578125" customWidth="1"/>
    <col min="6" max="6" width="12.140625" customWidth="1"/>
    <col min="7" max="7" width="9.85546875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6" ht="21" customHeight="1">
      <c r="A1" s="25" t="s">
        <v>361</v>
      </c>
      <c r="B1" s="25"/>
      <c r="C1" s="25"/>
      <c r="D1" s="25"/>
    </row>
    <row r="2" spans="1:6" ht="55.5" customHeight="1">
      <c r="A2" s="26" t="s">
        <v>360</v>
      </c>
      <c r="B2" s="26"/>
      <c r="C2" s="26"/>
      <c r="D2" s="26"/>
    </row>
    <row r="3" spans="1:6" ht="15.75">
      <c r="A3" s="27" t="s">
        <v>387</v>
      </c>
      <c r="B3" s="27"/>
      <c r="C3" s="27"/>
      <c r="D3" s="27"/>
    </row>
    <row r="4" spans="1:6">
      <c r="A4" s="11"/>
    </row>
    <row r="5" spans="1:6">
      <c r="A5" s="12" t="s">
        <v>0</v>
      </c>
      <c r="B5" s="12" t="s">
        <v>1</v>
      </c>
      <c r="C5" s="12" t="s">
        <v>2</v>
      </c>
      <c r="D5" s="12" t="s">
        <v>3</v>
      </c>
    </row>
    <row r="6" spans="1:6" ht="30">
      <c r="A6" s="13" t="s">
        <v>362</v>
      </c>
      <c r="B6" s="14" t="s">
        <v>4</v>
      </c>
      <c r="C6" s="15" t="s">
        <v>5</v>
      </c>
      <c r="D6" s="22">
        <v>42772</v>
      </c>
    </row>
    <row r="7" spans="1:6" ht="42.75">
      <c r="A7" s="16" t="s">
        <v>363</v>
      </c>
      <c r="B7" s="17" t="s">
        <v>10</v>
      </c>
      <c r="C7" s="18" t="s">
        <v>5</v>
      </c>
      <c r="D7" s="12" t="s">
        <v>384</v>
      </c>
    </row>
    <row r="8" spans="1:6" ht="30">
      <c r="A8" s="16" t="s">
        <v>364</v>
      </c>
      <c r="B8" s="19" t="s">
        <v>8</v>
      </c>
      <c r="C8" s="18" t="s">
        <v>5</v>
      </c>
      <c r="D8" s="18" t="s">
        <v>365</v>
      </c>
    </row>
    <row r="9" spans="1:6" ht="30">
      <c r="A9" s="16" t="s">
        <v>366</v>
      </c>
      <c r="B9" s="19" t="s">
        <v>11</v>
      </c>
      <c r="C9" s="18" t="s">
        <v>12</v>
      </c>
      <c r="D9" s="24">
        <f>13.52/30*11*4397.3+13.52*4397.3*6</f>
        <v>378507.85786666669</v>
      </c>
      <c r="F9" s="21"/>
    </row>
    <row r="10" spans="1:6" ht="45">
      <c r="A10" s="16" t="s">
        <v>367</v>
      </c>
      <c r="B10" s="19" t="s">
        <v>368</v>
      </c>
      <c r="C10" s="18" t="s">
        <v>5</v>
      </c>
      <c r="D10" s="23">
        <v>42541</v>
      </c>
    </row>
    <row r="11" spans="1:6" ht="30">
      <c r="A11" s="16" t="s">
        <v>369</v>
      </c>
      <c r="B11" s="19" t="s">
        <v>370</v>
      </c>
      <c r="C11" s="18" t="s">
        <v>5</v>
      </c>
      <c r="D11" s="18" t="s">
        <v>386</v>
      </c>
    </row>
    <row r="12" spans="1:6" ht="30">
      <c r="A12" s="16" t="s">
        <v>371</v>
      </c>
      <c r="B12" s="17" t="s">
        <v>13</v>
      </c>
      <c r="C12" s="18" t="s">
        <v>5</v>
      </c>
      <c r="D12" s="20" t="s">
        <v>353</v>
      </c>
    </row>
    <row r="13" spans="1:6" ht="30">
      <c r="A13" s="16" t="s">
        <v>372</v>
      </c>
      <c r="B13" s="17" t="s">
        <v>14</v>
      </c>
      <c r="C13" s="18" t="s">
        <v>5</v>
      </c>
      <c r="D13" s="18" t="s">
        <v>373</v>
      </c>
    </row>
    <row r="14" spans="1:6" ht="30">
      <c r="A14" s="13" t="s">
        <v>362</v>
      </c>
      <c r="B14" s="14" t="s">
        <v>4</v>
      </c>
      <c r="C14" s="15" t="s">
        <v>5</v>
      </c>
      <c r="D14" s="22">
        <v>42772</v>
      </c>
    </row>
    <row r="15" spans="1:6" ht="30">
      <c r="A15" s="16" t="s">
        <v>363</v>
      </c>
      <c r="B15" s="17" t="s">
        <v>10</v>
      </c>
      <c r="C15" s="18" t="s">
        <v>5</v>
      </c>
      <c r="D15" s="12" t="s">
        <v>385</v>
      </c>
    </row>
    <row r="16" spans="1:6" ht="30">
      <c r="A16" s="16" t="s">
        <v>364</v>
      </c>
      <c r="B16" s="19" t="s">
        <v>8</v>
      </c>
      <c r="C16" s="18" t="s">
        <v>5</v>
      </c>
      <c r="D16" s="18" t="s">
        <v>365</v>
      </c>
    </row>
    <row r="17" spans="1:6" ht="30">
      <c r="A17" s="16" t="s">
        <v>366</v>
      </c>
      <c r="B17" s="19" t="s">
        <v>11</v>
      </c>
      <c r="C17" s="18" t="s">
        <v>12</v>
      </c>
      <c r="D17" s="24">
        <f>3/30*11*4397.3+3*4397.3*6</f>
        <v>83988.430000000008</v>
      </c>
      <c r="F17" s="21"/>
    </row>
    <row r="18" spans="1:6" ht="45">
      <c r="A18" s="16" t="s">
        <v>367</v>
      </c>
      <c r="B18" s="19" t="s">
        <v>368</v>
      </c>
      <c r="C18" s="18" t="s">
        <v>5</v>
      </c>
      <c r="D18" s="23">
        <v>42541</v>
      </c>
    </row>
    <row r="19" spans="1:6" ht="30">
      <c r="A19" s="16" t="s">
        <v>369</v>
      </c>
      <c r="B19" s="19" t="s">
        <v>370</v>
      </c>
      <c r="C19" s="18" t="s">
        <v>5</v>
      </c>
      <c r="D19" s="18" t="s">
        <v>386</v>
      </c>
    </row>
    <row r="20" spans="1:6" ht="30">
      <c r="A20" s="16" t="s">
        <v>371</v>
      </c>
      <c r="B20" s="17" t="s">
        <v>13</v>
      </c>
      <c r="C20" s="18" t="s">
        <v>5</v>
      </c>
      <c r="D20" s="20" t="s">
        <v>353</v>
      </c>
    </row>
    <row r="21" spans="1:6" ht="30">
      <c r="A21" s="16" t="s">
        <v>372</v>
      </c>
      <c r="B21" s="17" t="s">
        <v>14</v>
      </c>
      <c r="C21" s="18" t="s">
        <v>5</v>
      </c>
      <c r="D21" s="18" t="s">
        <v>373</v>
      </c>
    </row>
    <row r="22" spans="1:6" ht="30">
      <c r="A22" s="13" t="s">
        <v>362</v>
      </c>
      <c r="B22" s="14" t="s">
        <v>4</v>
      </c>
      <c r="C22" s="15" t="s">
        <v>5</v>
      </c>
      <c r="D22" s="22">
        <v>42772</v>
      </c>
    </row>
    <row r="23" spans="1:6" ht="30">
      <c r="A23" s="16" t="s">
        <v>363</v>
      </c>
      <c r="B23" s="17" t="s">
        <v>10</v>
      </c>
      <c r="C23" s="18" t="s">
        <v>5</v>
      </c>
      <c r="D23" s="12" t="s">
        <v>318</v>
      </c>
    </row>
    <row r="24" spans="1:6" ht="30">
      <c r="A24" s="16" t="s">
        <v>364</v>
      </c>
      <c r="B24" s="19" t="s">
        <v>8</v>
      </c>
      <c r="C24" s="18" t="s">
        <v>5</v>
      </c>
      <c r="D24" s="18" t="s">
        <v>365</v>
      </c>
    </row>
    <row r="25" spans="1:6" ht="30">
      <c r="A25" s="16" t="s">
        <v>366</v>
      </c>
      <c r="B25" s="19" t="s">
        <v>11</v>
      </c>
      <c r="C25" s="18" t="s">
        <v>12</v>
      </c>
      <c r="D25" s="24">
        <f>1.31/30*11*4397.3+1.31*4397.3*6</f>
        <v>36674.947766666672</v>
      </c>
      <c r="F25" s="21"/>
    </row>
    <row r="26" spans="1:6" ht="45">
      <c r="A26" s="16" t="s">
        <v>367</v>
      </c>
      <c r="B26" s="19" t="s">
        <v>368</v>
      </c>
      <c r="C26" s="18" t="s">
        <v>5</v>
      </c>
      <c r="D26" s="23">
        <v>42541</v>
      </c>
    </row>
    <row r="27" spans="1:6" ht="30">
      <c r="A27" s="16" t="s">
        <v>369</v>
      </c>
      <c r="B27" s="19" t="s">
        <v>370</v>
      </c>
      <c r="C27" s="18" t="s">
        <v>5</v>
      </c>
      <c r="D27" s="18" t="s">
        <v>386</v>
      </c>
    </row>
    <row r="28" spans="1:6" ht="30">
      <c r="A28" s="16" t="s">
        <v>371</v>
      </c>
      <c r="B28" s="17" t="s">
        <v>13</v>
      </c>
      <c r="C28" s="18" t="s">
        <v>5</v>
      </c>
      <c r="D28" s="20" t="s">
        <v>354</v>
      </c>
    </row>
    <row r="29" spans="1:6" ht="30">
      <c r="A29" s="16" t="s">
        <v>372</v>
      </c>
      <c r="B29" s="17" t="s">
        <v>14</v>
      </c>
      <c r="C29" s="18" t="s">
        <v>5</v>
      </c>
      <c r="D29" s="18" t="s">
        <v>374</v>
      </c>
    </row>
    <row r="30" spans="1:6" ht="30">
      <c r="A30" s="13" t="s">
        <v>362</v>
      </c>
      <c r="B30" s="14" t="s">
        <v>4</v>
      </c>
      <c r="C30" s="15" t="s">
        <v>5</v>
      </c>
      <c r="D30" s="22">
        <v>42772</v>
      </c>
    </row>
    <row r="31" spans="1:6" ht="30">
      <c r="A31" s="16" t="s">
        <v>363</v>
      </c>
      <c r="B31" s="17" t="s">
        <v>10</v>
      </c>
      <c r="C31" s="18" t="s">
        <v>5</v>
      </c>
      <c r="D31" s="12" t="s">
        <v>321</v>
      </c>
    </row>
    <row r="32" spans="1:6" ht="30">
      <c r="A32" s="16" t="s">
        <v>364</v>
      </c>
      <c r="B32" s="19" t="s">
        <v>8</v>
      </c>
      <c r="C32" s="18" t="s">
        <v>5</v>
      </c>
      <c r="D32" s="18" t="s">
        <v>365</v>
      </c>
    </row>
    <row r="33" spans="1:6" ht="30">
      <c r="A33" s="16" t="s">
        <v>366</v>
      </c>
      <c r="B33" s="19" t="s">
        <v>11</v>
      </c>
      <c r="C33" s="18" t="s">
        <v>12</v>
      </c>
      <c r="D33" s="24">
        <f>2.9/30*11*4397.3+2.9*4397.3*6</f>
        <v>81188.815666666676</v>
      </c>
      <c r="F33" s="21"/>
    </row>
    <row r="34" spans="1:6" ht="45">
      <c r="A34" s="16" t="s">
        <v>367</v>
      </c>
      <c r="B34" s="19" t="s">
        <v>368</v>
      </c>
      <c r="C34" s="18" t="s">
        <v>5</v>
      </c>
      <c r="D34" s="23">
        <v>42541</v>
      </c>
    </row>
    <row r="35" spans="1:6" ht="30">
      <c r="A35" s="16" t="s">
        <v>369</v>
      </c>
      <c r="B35" s="19" t="s">
        <v>370</v>
      </c>
      <c r="C35" s="18" t="s">
        <v>5</v>
      </c>
      <c r="D35" s="18" t="s">
        <v>386</v>
      </c>
    </row>
    <row r="36" spans="1:6" ht="30">
      <c r="A36" s="16" t="s">
        <v>371</v>
      </c>
      <c r="B36" s="17" t="s">
        <v>13</v>
      </c>
      <c r="C36" s="18" t="s">
        <v>5</v>
      </c>
      <c r="D36" s="20" t="s">
        <v>327</v>
      </c>
    </row>
    <row r="37" spans="1:6" ht="30">
      <c r="A37" s="16" t="s">
        <v>372</v>
      </c>
      <c r="B37" s="17" t="s">
        <v>14</v>
      </c>
      <c r="C37" s="18" t="s">
        <v>5</v>
      </c>
      <c r="D37" s="20" t="s">
        <v>375</v>
      </c>
    </row>
    <row r="38" spans="1:6" ht="30">
      <c r="A38" s="13" t="s">
        <v>362</v>
      </c>
      <c r="B38" s="14" t="s">
        <v>4</v>
      </c>
      <c r="C38" s="15" t="s">
        <v>5</v>
      </c>
      <c r="D38" s="22">
        <v>42772</v>
      </c>
    </row>
    <row r="39" spans="1:6" ht="42.75">
      <c r="A39" s="16" t="s">
        <v>363</v>
      </c>
      <c r="B39" s="17" t="s">
        <v>10</v>
      </c>
      <c r="C39" s="18" t="s">
        <v>5</v>
      </c>
      <c r="D39" s="12" t="s">
        <v>376</v>
      </c>
    </row>
    <row r="40" spans="1:6" ht="30">
      <c r="A40" s="16" t="s">
        <v>364</v>
      </c>
      <c r="B40" s="19" t="s">
        <v>8</v>
      </c>
      <c r="C40" s="18" t="s">
        <v>5</v>
      </c>
      <c r="D40" s="18" t="s">
        <v>365</v>
      </c>
    </row>
    <row r="41" spans="1:6" ht="30">
      <c r="A41" s="16" t="s">
        <v>366</v>
      </c>
      <c r="B41" s="19" t="s">
        <v>11</v>
      </c>
      <c r="C41" s="18" t="s">
        <v>12</v>
      </c>
      <c r="D41" s="24">
        <f>0.91/30*11*4397.3+0.91*4397.3*6</f>
        <v>25476.490433333336</v>
      </c>
      <c r="F41" s="21"/>
    </row>
    <row r="42" spans="1:6" ht="45">
      <c r="A42" s="16" t="s">
        <v>367</v>
      </c>
      <c r="B42" s="19" t="s">
        <v>368</v>
      </c>
      <c r="C42" s="18" t="s">
        <v>5</v>
      </c>
      <c r="D42" s="23">
        <v>42541</v>
      </c>
    </row>
    <row r="43" spans="1:6" ht="30">
      <c r="A43" s="16" t="s">
        <v>369</v>
      </c>
      <c r="B43" s="19" t="s">
        <v>370</v>
      </c>
      <c r="C43" s="18" t="s">
        <v>5</v>
      </c>
      <c r="D43" s="18" t="s">
        <v>386</v>
      </c>
    </row>
    <row r="44" spans="1:6" ht="30">
      <c r="A44" s="16" t="s">
        <v>371</v>
      </c>
      <c r="B44" s="17" t="s">
        <v>13</v>
      </c>
      <c r="C44" s="18" t="s">
        <v>5</v>
      </c>
      <c r="D44" s="18" t="s">
        <v>336</v>
      </c>
    </row>
    <row r="45" spans="1:6" ht="30">
      <c r="A45" s="16" t="s">
        <v>372</v>
      </c>
      <c r="B45" s="17" t="s">
        <v>14</v>
      </c>
      <c r="C45" s="18" t="s">
        <v>5</v>
      </c>
      <c r="D45" s="18" t="s">
        <v>388</v>
      </c>
    </row>
    <row r="46" spans="1:6" ht="30">
      <c r="A46" s="13" t="s">
        <v>362</v>
      </c>
      <c r="B46" s="14" t="s">
        <v>4</v>
      </c>
      <c r="C46" s="15" t="s">
        <v>5</v>
      </c>
      <c r="D46" s="22">
        <v>42772</v>
      </c>
    </row>
    <row r="47" spans="1:6" ht="30">
      <c r="A47" s="16" t="s">
        <v>363</v>
      </c>
      <c r="B47" s="17" t="s">
        <v>10</v>
      </c>
      <c r="C47" s="18" t="s">
        <v>5</v>
      </c>
      <c r="D47" s="12" t="s">
        <v>377</v>
      </c>
    </row>
    <row r="48" spans="1:6" ht="30">
      <c r="A48" s="16" t="s">
        <v>364</v>
      </c>
      <c r="B48" s="19" t="s">
        <v>8</v>
      </c>
      <c r="C48" s="18" t="s">
        <v>5</v>
      </c>
      <c r="D48" s="18" t="s">
        <v>365</v>
      </c>
    </row>
    <row r="49" spans="1:4" ht="30">
      <c r="A49" s="16" t="s">
        <v>366</v>
      </c>
      <c r="B49" s="19" t="s">
        <v>11</v>
      </c>
      <c r="C49" s="18" t="s">
        <v>12</v>
      </c>
      <c r="D49" s="24">
        <f>0.01/30*11*4397.3+0.01*4397.3*6</f>
        <v>279.96143333333333</v>
      </c>
    </row>
    <row r="50" spans="1:4" ht="45">
      <c r="A50" s="16" t="s">
        <v>367</v>
      </c>
      <c r="B50" s="19" t="s">
        <v>368</v>
      </c>
      <c r="C50" s="18" t="s">
        <v>5</v>
      </c>
      <c r="D50" s="23">
        <v>42541</v>
      </c>
    </row>
    <row r="51" spans="1:4" ht="30">
      <c r="A51" s="16" t="s">
        <v>369</v>
      </c>
      <c r="B51" s="19" t="s">
        <v>370</v>
      </c>
      <c r="C51" s="18" t="s">
        <v>5</v>
      </c>
      <c r="D51" s="18" t="s">
        <v>386</v>
      </c>
    </row>
    <row r="52" spans="1:4" ht="30">
      <c r="A52" s="16" t="s">
        <v>371</v>
      </c>
      <c r="B52" s="17" t="s">
        <v>13</v>
      </c>
      <c r="C52" s="18" t="s">
        <v>5</v>
      </c>
      <c r="D52" s="18" t="s">
        <v>340</v>
      </c>
    </row>
    <row r="53" spans="1:4" ht="30">
      <c r="A53" s="16" t="s">
        <v>372</v>
      </c>
      <c r="B53" s="17" t="s">
        <v>14</v>
      </c>
      <c r="C53" s="18" t="s">
        <v>5</v>
      </c>
      <c r="D53" s="18" t="s">
        <v>378</v>
      </c>
    </row>
    <row r="54" spans="1:4" ht="30">
      <c r="A54" s="13" t="s">
        <v>362</v>
      </c>
      <c r="B54" s="14" t="s">
        <v>4</v>
      </c>
      <c r="C54" s="15" t="s">
        <v>5</v>
      </c>
      <c r="D54" s="22">
        <v>42772</v>
      </c>
    </row>
    <row r="55" spans="1:4" ht="30">
      <c r="A55" s="16" t="s">
        <v>363</v>
      </c>
      <c r="B55" s="17" t="s">
        <v>10</v>
      </c>
      <c r="C55" s="18" t="s">
        <v>5</v>
      </c>
      <c r="D55" s="12" t="s">
        <v>379</v>
      </c>
    </row>
    <row r="56" spans="1:4" ht="30">
      <c r="A56" s="16" t="s">
        <v>364</v>
      </c>
      <c r="B56" s="19" t="s">
        <v>8</v>
      </c>
      <c r="C56" s="18" t="s">
        <v>5</v>
      </c>
      <c r="D56" s="18" t="s">
        <v>365</v>
      </c>
    </row>
    <row r="57" spans="1:4" ht="30">
      <c r="A57" s="16" t="s">
        <v>366</v>
      </c>
      <c r="B57" s="19" t="s">
        <v>11</v>
      </c>
      <c r="C57" s="18" t="s">
        <v>12</v>
      </c>
      <c r="D57" s="24">
        <f>0.06/30*11*4397.3+0.06*4397.3*6</f>
        <v>1679.7686000000003</v>
      </c>
    </row>
    <row r="58" spans="1:4" ht="45">
      <c r="A58" s="16" t="s">
        <v>367</v>
      </c>
      <c r="B58" s="19" t="s">
        <v>368</v>
      </c>
      <c r="C58" s="18" t="s">
        <v>5</v>
      </c>
      <c r="D58" s="23">
        <v>42541</v>
      </c>
    </row>
    <row r="59" spans="1:4" ht="30">
      <c r="A59" s="16" t="s">
        <v>369</v>
      </c>
      <c r="B59" s="19" t="s">
        <v>370</v>
      </c>
      <c r="C59" s="18" t="s">
        <v>5</v>
      </c>
      <c r="D59" s="18" t="s">
        <v>386</v>
      </c>
    </row>
    <row r="60" spans="1:4" ht="30">
      <c r="A60" s="16" t="s">
        <v>371</v>
      </c>
      <c r="B60" s="17" t="s">
        <v>13</v>
      </c>
      <c r="C60" s="18" t="s">
        <v>5</v>
      </c>
      <c r="D60" s="18" t="s">
        <v>336</v>
      </c>
    </row>
    <row r="61" spans="1:4" ht="30">
      <c r="A61" s="16" t="s">
        <v>372</v>
      </c>
      <c r="B61" s="17" t="s">
        <v>14</v>
      </c>
      <c r="C61" s="18" t="s">
        <v>5</v>
      </c>
      <c r="D61" s="18" t="s">
        <v>380</v>
      </c>
    </row>
    <row r="62" spans="1:4" ht="30">
      <c r="A62" s="13" t="s">
        <v>362</v>
      </c>
      <c r="B62" s="14" t="s">
        <v>4</v>
      </c>
      <c r="C62" s="15" t="s">
        <v>5</v>
      </c>
      <c r="D62" s="22">
        <v>42772</v>
      </c>
    </row>
    <row r="63" spans="1:4" ht="30">
      <c r="A63" s="16" t="s">
        <v>363</v>
      </c>
      <c r="B63" s="17" t="s">
        <v>10</v>
      </c>
      <c r="C63" s="18" t="s">
        <v>5</v>
      </c>
      <c r="D63" s="12" t="s">
        <v>381</v>
      </c>
    </row>
    <row r="64" spans="1:4" ht="30">
      <c r="A64" s="16" t="s">
        <v>364</v>
      </c>
      <c r="B64" s="19" t="s">
        <v>8</v>
      </c>
      <c r="C64" s="18" t="s">
        <v>5</v>
      </c>
      <c r="D64" s="18" t="s">
        <v>365</v>
      </c>
    </row>
    <row r="65" spans="1:6" ht="30">
      <c r="A65" s="16" t="s">
        <v>366</v>
      </c>
      <c r="B65" s="19" t="s">
        <v>11</v>
      </c>
      <c r="C65" s="18" t="s">
        <v>12</v>
      </c>
      <c r="D65" s="24">
        <f>1.99/30*11*4397.3+1.99*4397.3*6</f>
        <v>55712.325233333337</v>
      </c>
      <c r="F65" s="21"/>
    </row>
    <row r="66" spans="1:6" ht="45">
      <c r="A66" s="16" t="s">
        <v>367</v>
      </c>
      <c r="B66" s="19" t="s">
        <v>368</v>
      </c>
      <c r="C66" s="18" t="s">
        <v>5</v>
      </c>
      <c r="D66" s="23">
        <v>42541</v>
      </c>
    </row>
    <row r="67" spans="1:6" ht="30">
      <c r="A67" s="16" t="s">
        <v>369</v>
      </c>
      <c r="B67" s="19" t="s">
        <v>370</v>
      </c>
      <c r="C67" s="18" t="s">
        <v>5</v>
      </c>
      <c r="D67" s="18" t="s">
        <v>386</v>
      </c>
    </row>
    <row r="68" spans="1:6" ht="30">
      <c r="A68" s="16" t="s">
        <v>371</v>
      </c>
      <c r="B68" s="17" t="s">
        <v>13</v>
      </c>
      <c r="C68" s="18" t="s">
        <v>5</v>
      </c>
      <c r="D68" s="18" t="s">
        <v>327</v>
      </c>
    </row>
    <row r="69" spans="1:6" ht="30">
      <c r="A69" s="16" t="s">
        <v>372</v>
      </c>
      <c r="B69" s="17" t="s">
        <v>14</v>
      </c>
      <c r="C69" s="18" t="s">
        <v>5</v>
      </c>
      <c r="D69" s="18" t="s">
        <v>373</v>
      </c>
    </row>
    <row r="70" spans="1:6" ht="20.25" customHeight="1">
      <c r="A70" s="28" t="s">
        <v>325</v>
      </c>
      <c r="B70" s="29"/>
      <c r="C70" s="29"/>
      <c r="D70" s="30"/>
    </row>
    <row r="71" spans="1:6" ht="30">
      <c r="A71" s="13" t="s">
        <v>362</v>
      </c>
      <c r="B71" s="14" t="s">
        <v>4</v>
      </c>
      <c r="C71" s="15" t="s">
        <v>5</v>
      </c>
      <c r="D71" s="22">
        <v>42772</v>
      </c>
    </row>
    <row r="72" spans="1:6" ht="30">
      <c r="A72" s="16" t="s">
        <v>363</v>
      </c>
      <c r="B72" s="17" t="s">
        <v>10</v>
      </c>
      <c r="C72" s="18" t="s">
        <v>5</v>
      </c>
      <c r="D72" s="12" t="s">
        <v>382</v>
      </c>
    </row>
    <row r="73" spans="1:6" ht="30">
      <c r="A73" s="16" t="s">
        <v>364</v>
      </c>
      <c r="B73" s="19" t="s">
        <v>8</v>
      </c>
      <c r="C73" s="18" t="s">
        <v>5</v>
      </c>
      <c r="D73" s="18" t="s">
        <v>365</v>
      </c>
    </row>
    <row r="74" spans="1:6" ht="30">
      <c r="A74" s="16" t="s">
        <v>366</v>
      </c>
      <c r="B74" s="19" t="s">
        <v>11</v>
      </c>
      <c r="C74" s="18" t="s">
        <v>12</v>
      </c>
      <c r="D74" s="24">
        <f>0.9/30*11*4397.3+0.9*4397.3*6</f>
        <v>25196.529000000002</v>
      </c>
      <c r="F74" s="21"/>
    </row>
    <row r="75" spans="1:6" ht="45">
      <c r="A75" s="16" t="s">
        <v>367</v>
      </c>
      <c r="B75" s="19" t="s">
        <v>368</v>
      </c>
      <c r="C75" s="18" t="s">
        <v>5</v>
      </c>
      <c r="D75" s="23">
        <v>42541</v>
      </c>
    </row>
    <row r="76" spans="1:6" ht="30">
      <c r="A76" s="16" t="s">
        <v>369</v>
      </c>
      <c r="B76" s="19" t="s">
        <v>370</v>
      </c>
      <c r="C76" s="18" t="s">
        <v>5</v>
      </c>
      <c r="D76" s="18" t="s">
        <v>386</v>
      </c>
    </row>
    <row r="77" spans="1:6" ht="30">
      <c r="A77" s="16" t="s">
        <v>371</v>
      </c>
      <c r="B77" s="17" t="s">
        <v>13</v>
      </c>
      <c r="C77" s="18" t="s">
        <v>5</v>
      </c>
      <c r="D77" s="20" t="s">
        <v>353</v>
      </c>
    </row>
    <row r="78" spans="1:6" ht="30">
      <c r="A78" s="16" t="s">
        <v>372</v>
      </c>
      <c r="B78" s="17" t="s">
        <v>14</v>
      </c>
      <c r="C78" s="18" t="s">
        <v>5</v>
      </c>
      <c r="D78" s="18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B35" sqref="B35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5"/>
    </row>
    <row r="302" spans="1:3" ht="15.75" customHeight="1">
      <c r="A302" s="5" t="s">
        <v>310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2.3.2016 с 25.04.-19.06</vt:lpstr>
      <vt:lpstr>Форма 2.3 с 20.06-31.12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2017-02-06T07:02:07Z</dcterms:modified>
</cp:coreProperties>
</file>