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Байк.236 б-8" sheetId="2" r:id="rId1"/>
    <sheet name="Примечание" sheetId="3" r:id="rId2"/>
  </sheets>
  <calcPr calcId="125725"/>
</workbook>
</file>

<file path=xl/calcChain.xml><?xml version="1.0" encoding="utf-8"?>
<calcChain xmlns="http://schemas.openxmlformats.org/spreadsheetml/2006/main">
  <c r="D23" i="2"/>
  <c r="D24"/>
  <c r="D25"/>
  <c r="D26"/>
  <c r="D27"/>
  <c r="D28"/>
  <c r="C17"/>
  <c r="C3" i="3" s="1"/>
  <c r="C29" i="2" l="1"/>
  <c r="C4" i="3" s="1"/>
  <c r="E17" i="2" l="1"/>
  <c r="E29"/>
  <c r="C21" l="1"/>
  <c r="C22"/>
  <c r="E21" l="1"/>
  <c r="D21" l="1"/>
  <c r="C5"/>
  <c r="C30" s="1"/>
  <c r="C5" i="3" s="1"/>
  <c r="C19" i="2" l="1"/>
  <c r="E30"/>
  <c r="E22"/>
  <c r="D22" l="1"/>
  <c r="E20"/>
  <c r="D20" s="1"/>
  <c r="D19" s="1"/>
  <c r="C31"/>
  <c r="C16" s="1"/>
  <c r="E19"/>
  <c r="D31" l="1"/>
  <c r="D16"/>
  <c r="D13" s="1"/>
  <c r="D33" s="1"/>
  <c r="C13"/>
  <c r="C33" s="1"/>
  <c r="E31"/>
  <c r="E16" s="1"/>
  <c r="E13" s="1"/>
  <c r="E33" s="1"/>
</calcChain>
</file>

<file path=xl/sharedStrings.xml><?xml version="1.0" encoding="utf-8"?>
<sst xmlns="http://schemas.openxmlformats.org/spreadsheetml/2006/main" count="52" uniqueCount="47">
  <si>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</si>
  <si>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</si>
  <si>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</si>
  <si>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</si>
  <si>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</si>
  <si>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</si>
  <si>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</si>
  <si>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</si>
  <si>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</si>
  <si>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</si>
  <si>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</si>
  <si>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</si>
  <si>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</si>
  <si>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</si>
  <si>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</si>
  <si>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</si>
  <si>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</si>
  <si>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</si>
  <si>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</si>
  <si>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</si>
  <si>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</si>
  <si>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</si>
  <si>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3</t>
  </si>
  <si>
    <t>Содержание и техническое обслуживание</t>
  </si>
  <si>
    <t xml:space="preserve">в т.ч.содержание общедомовых коммуникаций </t>
  </si>
  <si>
    <t>в т.ч.сброс снега с крыш</t>
  </si>
  <si>
    <t>Содержание и техническое обслуживание 2-х лифтов</t>
  </si>
  <si>
    <t>Директор ООО "Дом Сервис"                                                                                       В.О.Воловик</t>
  </si>
  <si>
    <t>Содержание и техническое обслуживание мусоропровода</t>
  </si>
  <si>
    <t>Всего содержание и техническое обслуживание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</si>
  <si>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Байкальская, 236 б-8</t>
    </r>
  </si>
  <si>
    <t xml:space="preserve">Руб/м2               </t>
  </si>
  <si>
    <t>Руб/м2</t>
  </si>
  <si>
    <t>1</t>
  </si>
  <si>
    <t>2.1</t>
  </si>
  <si>
    <t>2.2</t>
  </si>
  <si>
    <t>2.3</t>
  </si>
  <si>
    <t>2.4</t>
  </si>
  <si>
    <t>2,07м3/год*(78+75кв-ры)*2,5ср.числ.*235,00руб/м3/(4001,3м2общ.пл.+4553,5м2общ.пл.)/12мес.</t>
  </si>
  <si>
    <t>660руб.мес/(4001,3м2общ.пл.+4553,5м2общ.пл.)</t>
  </si>
  <si>
    <t>4000руб.год/4001,3м2общ.пл./12мес.</t>
  </si>
  <si>
    <t xml:space="preserve">Дератизация, дезинсекция </t>
  </si>
  <si>
    <r>
  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дома),</t>
    </r>
    <r>
      <rPr>
        <i/>
        <sz val="11"/>
        <rFont val="Calibri"/>
        <family val="2"/>
        <charset val="204"/>
        <scheme val="minor"/>
      </rPr>
      <t xml:space="preserve"> уборка 20 дней в месяц(5 раз в неделю)</t>
    </r>
  </si>
  <si>
    <r>
      <t xml:space="preserve">Дератизация, дезинсекция подвалов, </t>
    </r>
    <r>
      <rPr>
        <i/>
        <sz val="11"/>
        <rFont val="Calibri"/>
        <family val="2"/>
        <charset val="204"/>
        <scheme val="minor"/>
      </rPr>
      <t>2 раза в год</t>
    </r>
  </si>
  <si>
    <r>
  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дома). </t>
    </r>
    <r>
      <rPr>
        <sz val="11"/>
        <rFont val="Calibri"/>
        <family val="2"/>
        <charset val="204"/>
        <scheme val="minor"/>
      </rPr>
      <t>М</t>
    </r>
    <r>
      <rPr>
        <i/>
        <sz val="11"/>
        <rFont val="Calibri"/>
        <family val="2"/>
        <charset val="204"/>
        <scheme val="minor"/>
      </rPr>
      <t xml:space="preserve">ытье 8 раз в месяц(2 раза в неделю), подметание незадымленного перехода                                                                                                                                  2 раза в месяц(1 раз в 2 недели) </t>
    </r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</si>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</sst>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/>
    <xf numFmtId="2" fontId="4" fillId="0" borderId="1" xfId="1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2" fontId="13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0" fillId="2" borderId="1" xfId="0" applyNumberFormat="1" applyFont="1" applyFill="1" applyBorder="1" applyAlignment="1">
      <alignment horizontal="left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2" fontId="18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topLeftCell="A12" zoomScaleNormal="100" workbookViewId="0">
      <selection activeCell="B35" sqref="B35"/>
    </sheetView>
  </sheetViews>
  <sheetFormatPr defaultColWidth="5" defaultRowHeight="15"/>
  <cols>
    <col min="1" max="1" width="6.625" style="24" customWidth="1"/>
    <col min="2" max="2" width="77.125" style="2" customWidth="1"/>
    <col min="3" max="3" width="12.125" style="2" hidden="1" customWidth="1"/>
    <col min="4" max="4" width="12.125" style="2" customWidth="1"/>
    <col min="5" max="5" width="12" style="15" hidden="1" customWidth="1"/>
    <col min="6" max="6" width="5.25" style="2" customWidth="1"/>
    <col min="7" max="7" width="5.125" style="2" customWidth="1"/>
    <col min="8" max="8" width="5.375" style="2" customWidth="1"/>
    <col min="9" max="9" width="6.25" style="2" customWidth="1"/>
    <col min="10" max="10" width="5.375" style="2" customWidth="1"/>
    <col min="11" max="11" width="5.75" style="2" customWidth="1"/>
    <col min="12" max="12" width="5.875" style="2" customWidth="1"/>
    <col min="13" max="13" width="5.75" style="2" customWidth="1"/>
    <col min="14" max="15" width="5" style="2"/>
    <col min="16" max="16" width="5.375" style="2" customWidth="1"/>
    <col min="17" max="19" width="5.125" style="2" customWidth="1"/>
    <col min="20" max="16384" width="5" style="2"/>
  </cols>
  <sheetData>
    <row r="1" spans="1:9">
      <c r="A1" s="16"/>
      <c r="B1" s="1"/>
      <c r="C1" s="1"/>
      <c r="D1" s="1"/>
      <c r="E1" s="27"/>
      <c r="F1" s="28"/>
    </row>
    <row r="2" spans="1:9" ht="69.75" customHeight="1">
      <c r="A2" s="61" t="s">
        <v>45</v>
      </c>
      <c r="B2" s="61"/>
      <c r="C2" s="61"/>
      <c r="D2" s="61"/>
      <c r="E2" s="61"/>
    </row>
    <row r="3" spans="1:9" ht="17.25" customHeight="1">
      <c r="A3" s="16"/>
      <c r="B3" s="26" t="s">
        <v>30</v>
      </c>
      <c r="C3" s="26"/>
      <c r="D3" s="26"/>
    </row>
    <row r="4" spans="1:9" s="3" customFormat="1" ht="15.75" hidden="1">
      <c r="A4" s="17"/>
      <c r="B4" s="62" t="s">
        <v>0</v>
      </c>
      <c r="C4" s="62"/>
      <c r="D4" s="62"/>
      <c r="E4" s="62"/>
    </row>
    <row r="5" spans="1:9" s="3" customFormat="1" ht="15.75" hidden="1">
      <c r="A5" s="17"/>
      <c r="B5" s="4" t="s">
        <v>1</v>
      </c>
      <c r="C5" s="63">
        <f>C6+C7</f>
        <v>4001.2999999999997</v>
      </c>
      <c r="D5" s="64"/>
      <c r="E5" s="65"/>
    </row>
    <row r="6" spans="1:9" s="3" customFormat="1" ht="15.75" hidden="1">
      <c r="A6" s="17"/>
      <c r="B6" s="5" t="s">
        <v>2</v>
      </c>
      <c r="C6" s="66">
        <v>3683.7</v>
      </c>
      <c r="D6" s="67"/>
      <c r="E6" s="68"/>
    </row>
    <row r="7" spans="1:9" s="3" customFormat="1" ht="15.75" hidden="1">
      <c r="A7" s="17"/>
      <c r="B7" s="5" t="s">
        <v>3</v>
      </c>
      <c r="C7" s="66">
        <v>317.60000000000002</v>
      </c>
      <c r="D7" s="67"/>
      <c r="E7" s="68"/>
    </row>
    <row r="8" spans="1:9" s="3" customFormat="1" ht="15.75" hidden="1">
      <c r="A8" s="17"/>
      <c r="B8" s="6" t="s">
        <v>4</v>
      </c>
      <c r="C8" s="69">
        <v>13</v>
      </c>
      <c r="D8" s="70"/>
      <c r="E8" s="71"/>
    </row>
    <row r="9" spans="1:9" s="3" customFormat="1" ht="15.75" hidden="1">
      <c r="A9" s="17"/>
      <c r="B9" s="6" t="s">
        <v>5</v>
      </c>
      <c r="C9" s="69">
        <v>1</v>
      </c>
      <c r="D9" s="70"/>
      <c r="E9" s="71"/>
    </row>
    <row r="10" spans="1:9" s="3" customFormat="1" ht="15.75" hidden="1">
      <c r="A10" s="17"/>
      <c r="B10" s="6" t="s">
        <v>6</v>
      </c>
      <c r="C10" s="69">
        <v>78</v>
      </c>
      <c r="D10" s="70"/>
      <c r="E10" s="71"/>
    </row>
    <row r="11" spans="1:9" s="3" customFormat="1" ht="15.75" hidden="1">
      <c r="A11" s="17"/>
      <c r="B11" s="6" t="s">
        <v>7</v>
      </c>
      <c r="C11" s="69">
        <v>2</v>
      </c>
      <c r="D11" s="70"/>
      <c r="E11" s="71"/>
    </row>
    <row r="12" spans="1:9" ht="36.75" customHeight="1">
      <c r="A12" s="18" t="s">
        <v>8</v>
      </c>
      <c r="B12" s="7" t="s">
        <v>9</v>
      </c>
      <c r="C12" s="29" t="s">
        <v>32</v>
      </c>
      <c r="D12" s="29" t="s">
        <v>32</v>
      </c>
      <c r="E12" s="29" t="s">
        <v>31</v>
      </c>
    </row>
    <row r="13" spans="1:9" ht="26.25" customHeight="1">
      <c r="A13" s="34"/>
      <c r="B13" s="9" t="s">
        <v>29</v>
      </c>
      <c r="C13" s="25">
        <f>C14+C15+C16</f>
        <v>17.900253933002894</v>
      </c>
      <c r="D13" s="25">
        <f>D14+D15+D16</f>
        <v>17.902064792833539</v>
      </c>
      <c r="E13" s="25">
        <f>E14+E15+E16</f>
        <v>19.848765240167012</v>
      </c>
      <c r="F13" s="15"/>
      <c r="H13" s="33"/>
      <c r="I13" s="33"/>
    </row>
    <row r="14" spans="1:9" ht="21" hidden="1" customHeight="1">
      <c r="A14" s="48"/>
      <c r="B14" s="35" t="s">
        <v>28</v>
      </c>
      <c r="C14" s="41">
        <v>0</v>
      </c>
      <c r="D14" s="41">
        <v>0</v>
      </c>
      <c r="E14" s="41">
        <v>1.1499999999999999</v>
      </c>
      <c r="F14" s="15"/>
    </row>
    <row r="15" spans="1:9" s="23" customFormat="1" ht="19.5" customHeight="1">
      <c r="A15" s="42" t="s">
        <v>33</v>
      </c>
      <c r="B15" s="35" t="s">
        <v>26</v>
      </c>
      <c r="C15" s="32">
        <v>4.6399999999999997</v>
      </c>
      <c r="D15" s="32">
        <v>4.6399999999999997</v>
      </c>
      <c r="E15" s="32">
        <v>4.6399999999999997</v>
      </c>
    </row>
    <row r="16" spans="1:9" s="23" customFormat="1" ht="21.75" customHeight="1">
      <c r="A16" s="36" t="s">
        <v>19</v>
      </c>
      <c r="B16" s="35" t="s">
        <v>23</v>
      </c>
      <c r="C16" s="32">
        <f>C17+C18+C19+C31</f>
        <v>13.260253933002895</v>
      </c>
      <c r="D16" s="32">
        <f>D17+D18+D19+D31</f>
        <v>13.26206479283354</v>
      </c>
      <c r="E16" s="32">
        <f>E17+E18+E19+E31</f>
        <v>14.058765240167013</v>
      </c>
      <c r="F16" s="15"/>
    </row>
    <row r="17" spans="1:5" ht="16.5" customHeight="1">
      <c r="A17" s="36" t="s">
        <v>34</v>
      </c>
      <c r="B17" s="43" t="s">
        <v>10</v>
      </c>
      <c r="C17" s="32">
        <f>2.07*(78+75)*2.5*235/(4001.3+4553.5)/12</f>
        <v>1.8125021917519992</v>
      </c>
      <c r="D17" s="32">
        <v>0.74</v>
      </c>
      <c r="E17" s="32">
        <f>2.07*(78+75)*2.5*235/(4001.3+4553.5)/12</f>
        <v>1.8125021917519992</v>
      </c>
    </row>
    <row r="18" spans="1:5" ht="18.75" customHeight="1">
      <c r="A18" s="36" t="s">
        <v>35</v>
      </c>
      <c r="B18" s="44" t="s">
        <v>11</v>
      </c>
      <c r="C18" s="32">
        <v>0.62</v>
      </c>
      <c r="D18" s="32">
        <v>0.62</v>
      </c>
      <c r="E18" s="32">
        <v>0.62</v>
      </c>
    </row>
    <row r="19" spans="1:5" ht="30">
      <c r="A19" s="36" t="s">
        <v>36</v>
      </c>
      <c r="B19" s="35" t="s">
        <v>12</v>
      </c>
      <c r="C19" s="32">
        <f>C20+C26+C27+C29+C30</f>
        <v>8.9204559291597239</v>
      </c>
      <c r="D19" s="32">
        <f>D20+D26+D27+D29+D30</f>
        <v>9.9946043571213998</v>
      </c>
      <c r="E19" s="32">
        <f>E20+E26+E27+E29+E30</f>
        <v>9.6072843902180125</v>
      </c>
    </row>
    <row r="20" spans="1:5" ht="60">
      <c r="A20" s="58"/>
      <c r="B20" s="10" t="s">
        <v>21</v>
      </c>
      <c r="C20" s="21">
        <v>3.13</v>
      </c>
      <c r="D20" s="21">
        <f>E20*1.041</f>
        <v>3.255028427961677</v>
      </c>
      <c r="E20" s="21">
        <f>E21+E22+E23+E24+E25</f>
        <v>3.1268284610582873</v>
      </c>
    </row>
    <row r="21" spans="1:5" ht="15" hidden="1" customHeight="1">
      <c r="A21" s="59"/>
      <c r="B21" s="11" t="s">
        <v>13</v>
      </c>
      <c r="C21" s="22">
        <f>1000/(4001.3+4553.5)</f>
        <v>0.11689343994015057</v>
      </c>
      <c r="D21" s="21">
        <f t="shared" ref="D21:D27" si="0">E21*1.041</f>
        <v>0.12168607097769674</v>
      </c>
      <c r="E21" s="22">
        <f>1000/(4001.3+4553.5)</f>
        <v>0.11689343994015057</v>
      </c>
    </row>
    <row r="22" spans="1:5" ht="15" hidden="1" customHeight="1">
      <c r="A22" s="59"/>
      <c r="B22" s="12" t="s">
        <v>14</v>
      </c>
      <c r="C22" s="31" t="e">
        <f>800/B5</f>
        <v>#VALUE!</v>
      </c>
      <c r="D22" s="21">
        <f t="shared" si="0"/>
        <v>0.20813235698398022</v>
      </c>
      <c r="E22" s="31">
        <f>800/C5</f>
        <v>0.19993502111813663</v>
      </c>
    </row>
    <row r="23" spans="1:5" ht="15" hidden="1" customHeight="1">
      <c r="A23" s="59"/>
      <c r="B23" s="12" t="s">
        <v>15</v>
      </c>
      <c r="C23" s="31">
        <v>0.17</v>
      </c>
      <c r="D23" s="21">
        <f t="shared" si="0"/>
        <v>0.17696999999999999</v>
      </c>
      <c r="E23" s="31">
        <v>0.17</v>
      </c>
    </row>
    <row r="24" spans="1:5" ht="15" hidden="1" customHeight="1">
      <c r="A24" s="59"/>
      <c r="B24" s="12" t="s">
        <v>24</v>
      </c>
      <c r="C24" s="31">
        <v>1.41</v>
      </c>
      <c r="D24" s="21">
        <f t="shared" si="0"/>
        <v>1.4678099999999998</v>
      </c>
      <c r="E24" s="31">
        <v>1.41</v>
      </c>
    </row>
    <row r="25" spans="1:5" ht="15" hidden="1" customHeight="1">
      <c r="A25" s="59"/>
      <c r="B25" s="45" t="s">
        <v>16</v>
      </c>
      <c r="C25" s="46">
        <v>1.23</v>
      </c>
      <c r="D25" s="21">
        <f t="shared" si="0"/>
        <v>1.28043</v>
      </c>
      <c r="E25" s="46">
        <v>1.23</v>
      </c>
    </row>
    <row r="26" spans="1:5" ht="76.5" customHeight="1">
      <c r="A26" s="59"/>
      <c r="B26" s="10" t="s">
        <v>44</v>
      </c>
      <c r="C26" s="31">
        <v>2.13</v>
      </c>
      <c r="D26" s="21">
        <f t="shared" si="0"/>
        <v>2.1861000000000002</v>
      </c>
      <c r="E26" s="31">
        <v>2.1</v>
      </c>
    </row>
    <row r="27" spans="1:5" ht="60">
      <c r="A27" s="59"/>
      <c r="B27" s="13" t="s">
        <v>42</v>
      </c>
      <c r="C27" s="31">
        <v>3.5</v>
      </c>
      <c r="D27" s="21">
        <f t="shared" si="0"/>
        <v>4.393019999999999</v>
      </c>
      <c r="E27" s="31">
        <v>4.22</v>
      </c>
    </row>
    <row r="28" spans="1:5" ht="15" hidden="1" customHeight="1">
      <c r="A28" s="59"/>
      <c r="B28" s="14" t="s">
        <v>25</v>
      </c>
      <c r="C28" s="31"/>
      <c r="D28" s="21">
        <f t="shared" ref="D28" si="1">E28*1.03959</f>
        <v>0</v>
      </c>
      <c r="E28" s="31"/>
    </row>
    <row r="29" spans="1:5" s="23" customFormat="1" ht="30">
      <c r="A29" s="59"/>
      <c r="B29" s="10" t="s">
        <v>17</v>
      </c>
      <c r="C29" s="21">
        <f>660/(4001.3+4553.5)</f>
        <v>7.714967036049937E-2</v>
      </c>
      <c r="D29" s="21">
        <v>7.714967036049937E-2</v>
      </c>
      <c r="E29" s="21">
        <f>660/(4001.3+4553.5)</f>
        <v>7.714967036049937E-2</v>
      </c>
    </row>
    <row r="30" spans="1:5" s="23" customFormat="1">
      <c r="A30" s="60"/>
      <c r="B30" s="10" t="s">
        <v>43</v>
      </c>
      <c r="C30" s="21">
        <f>4000/C5/12</f>
        <v>8.3306258799223584E-2</v>
      </c>
      <c r="D30" s="21">
        <v>8.3306258799223584E-2</v>
      </c>
      <c r="E30" s="21">
        <f>4000/C5/12</f>
        <v>8.3306258799223584E-2</v>
      </c>
    </row>
    <row r="31" spans="1:5" ht="19.5" customHeight="1">
      <c r="A31" s="36" t="s">
        <v>37</v>
      </c>
      <c r="B31" s="49" t="s">
        <v>18</v>
      </c>
      <c r="C31" s="47">
        <f>(C14+C15+C17+C18+C19+C32)*0.1</f>
        <v>1.9072958120911723</v>
      </c>
      <c r="D31" s="47">
        <f>(D14+D15+D17+D18+D19+D32)*0.1</f>
        <v>1.9074604357121403</v>
      </c>
      <c r="E31" s="47">
        <f>(E14+E15+E17+E18+E19+E32)*0.1</f>
        <v>2.0189786581970011</v>
      </c>
    </row>
    <row r="32" spans="1:5" ht="22.5" customHeight="1">
      <c r="A32" s="36" t="s">
        <v>22</v>
      </c>
      <c r="B32" s="40" t="s">
        <v>20</v>
      </c>
      <c r="C32" s="30">
        <v>3.08</v>
      </c>
      <c r="D32" s="30">
        <v>3.08</v>
      </c>
      <c r="E32" s="30">
        <v>2.36</v>
      </c>
    </row>
    <row r="33" spans="1:9" ht="27.75" customHeight="1">
      <c r="A33" s="19"/>
      <c r="B33" s="20" t="s">
        <v>46</v>
      </c>
      <c r="C33" s="8">
        <f>C13+C32</f>
        <v>20.980253933002892</v>
      </c>
      <c r="D33" s="8">
        <f>D13+D32</f>
        <v>20.98206479283354</v>
      </c>
      <c r="E33" s="8">
        <f>E13+E32</f>
        <v>22.208765240167011</v>
      </c>
      <c r="F33" s="15"/>
      <c r="H33" s="33"/>
      <c r="I33" s="33"/>
    </row>
    <row r="34" spans="1:9" s="23" customFormat="1" ht="20.25" customHeight="1">
      <c r="A34" s="37"/>
      <c r="B34" s="38"/>
      <c r="C34" s="38"/>
      <c r="D34" s="38"/>
      <c r="E34" s="39"/>
    </row>
    <row r="37" spans="1:9">
      <c r="B37" t="s">
        <v>27</v>
      </c>
      <c r="C37"/>
      <c r="D37"/>
    </row>
  </sheetData>
  <mergeCells count="10">
    <mergeCell ref="A20:A30"/>
    <mergeCell ref="A2:E2"/>
    <mergeCell ref="B4:E4"/>
    <mergeCell ref="C5:E5"/>
    <mergeCell ref="C6:E6"/>
    <mergeCell ref="C7:E7"/>
    <mergeCell ref="C8:E8"/>
    <mergeCell ref="C9:E9"/>
    <mergeCell ref="C10:E10"/>
    <mergeCell ref="C11:E11"/>
  </mergeCells>
  <pageMargins left="0.6692913385826772" right="0.23622047244094491" top="0.31496062992125984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D5"/>
  <sheetViews>
    <sheetView zoomScaleNormal="100" workbookViewId="0">
      <selection activeCell="L17" sqref="L17"/>
    </sheetView>
  </sheetViews>
  <sheetFormatPr defaultRowHeight="15"/>
  <cols>
    <col min="1" max="1" width="5.75" customWidth="1"/>
    <col min="2" max="2" width="34" customWidth="1"/>
    <col min="3" max="3" width="6.625" style="51" customWidth="1"/>
    <col min="4" max="4" width="94.125" style="51" customWidth="1"/>
  </cols>
  <sheetData>
    <row r="3" spans="1:4">
      <c r="A3" s="53" t="s">
        <v>34</v>
      </c>
      <c r="B3" s="54" t="s">
        <v>10</v>
      </c>
      <c r="C3" s="55">
        <f>'Байк.236 б-8'!C17</f>
        <v>1.8125021917519992</v>
      </c>
      <c r="D3" s="52" t="s">
        <v>38</v>
      </c>
    </row>
    <row r="4" spans="1:4" ht="45.75" customHeight="1">
      <c r="A4" s="72" t="s">
        <v>36</v>
      </c>
      <c r="B4" s="56" t="s">
        <v>17</v>
      </c>
      <c r="C4" s="21">
        <f>'Байк.236 б-8'!C29</f>
        <v>7.714967036049937E-2</v>
      </c>
      <c r="D4" s="50" t="s">
        <v>39</v>
      </c>
    </row>
    <row r="5" spans="1:4" ht="21" customHeight="1">
      <c r="A5" s="72"/>
      <c r="B5" s="57" t="s">
        <v>41</v>
      </c>
      <c r="C5" s="21">
        <f>'Байк.236 б-8'!C30</f>
        <v>8.3306258799223584E-2</v>
      </c>
      <c r="D5" s="50" t="s">
        <v>40</v>
      </c>
    </row>
  </sheetData>
  <mergeCells count="1">
    <mergeCell ref="A4:A5"/>
  </mergeCells>
  <pageMargins left="0.43307086614173229" right="0.15748031496062992" top="0.31496062992125984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Байк.236 б-8</vt:lpstr>
      <vt:lpstr>Примечание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2016-10-28T03:05:40Z</dcterms:modified>
</cp:coreProperties>
</file>