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" sheetId="2" r:id="rId1"/>
  </sheets>
  <calcPr calcId="125725" refMode="R1C1"/>
</workbook>
</file>

<file path=xl/calcChain.xml><?xml version="1.0" encoding="utf-8"?>
<calcChain xmlns="http://schemas.openxmlformats.org/spreadsheetml/2006/main">
  <c r="E15" i="2"/>
  <c r="E12" s="1"/>
  <c r="E29" s="1"/>
  <c r="D15"/>
  <c r="D12" s="1"/>
  <c r="D29" s="1"/>
  <c r="D17"/>
  <c r="C23"/>
  <c r="C5"/>
  <c r="C26" s="1"/>
  <c r="C13" l="1"/>
  <c r="D18"/>
  <c r="C25"/>
  <c r="C17" l="1"/>
  <c r="C18" l="1"/>
  <c r="C19"/>
  <c r="C16" l="1"/>
  <c r="C15" l="1"/>
  <c r="C27" s="1"/>
  <c r="C12" l="1"/>
  <c r="C29" s="1"/>
</calcChain>
</file>

<file path=xl/sharedStrings.xml><?xml version="1.0" encoding="utf-8"?>
<sst xmlns="http://schemas.openxmlformats.org/spreadsheetml/2006/main" count="38" uniqueCount="38">
  <si>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</si>
  <si>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</si>
  <si>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</si>
  <si>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</si>
  <si>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</si>
  <si>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</si>
  <si>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</si>
  <si>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№
п/п</t>
  </si>
  <si>
    <t>Наименование статей затрат</t>
  </si>
  <si>
    <t>Содержание и техническое обслуживание общего имущества</t>
  </si>
  <si>
    <t>1.1</t>
  </si>
  <si>
    <t>Вывоз ТБО</t>
  </si>
  <si>
    <t>1.2</t>
  </si>
  <si>
    <t>1.3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</si>
  <si>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</si>
  <si>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</si>
  <si>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</si>
  <si>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</si>
  <si>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</si>
  <si>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</si>
  <si>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</si>
  <si>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</si>
  <si>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в т.ч.сброс снега с крыш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</si>
  <si>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</si>
  <si>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</si>
  <si>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</si>
  <si>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</si>
  <si>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</si>
  <si>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Дератизация, дезинфекция подвалов</t>
  </si>
  <si>
    <t>1.4</t>
  </si>
  <si>
    <t>Директор ООО "Дом - Сервис"                                                                                       В.О.Воловик</t>
  </si>
  <si>
    <t xml:space="preserve">Руб/м2                  </t>
  </si>
  <si>
    <t xml:space="preserve">в т.ч.содержание общедомовых коммуникаций </t>
  </si>
  <si>
    <t>ул. Байкальская, 102</t>
  </si>
  <si>
    <t>с 01.07.16-31.12.2016</t>
  </si>
  <si>
    <t>с 01.01.17-31.12.2017</t>
  </si>
  <si>
    <t xml:space="preserve">Управление, содержание, техническое обслуживание и текущий ремонт                                                                                                                                                       </t>
  </si>
  <si>
    <t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                                                                                                                                                                                                                    на 2016г.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</si>
</sst>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ont="1"/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5" fillId="0" borderId="0" xfId="0" applyFont="1"/>
    <xf numFmtId="2" fontId="1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2" fontId="12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right"/>
    </xf>
    <xf numFmtId="0" fontId="6" fillId="0" borderId="0" xfId="0" applyFont="1" applyAlignment="1"/>
    <xf numFmtId="0" fontId="18" fillId="0" borderId="0" xfId="0" applyFont="1"/>
    <xf numFmtId="2" fontId="4" fillId="0" borderId="1" xfId="1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164" fontId="8" fillId="0" borderId="7" xfId="0" applyNumberFormat="1" applyFont="1" applyBorder="1" applyAlignment="1"/>
    <xf numFmtId="164" fontId="7" fillId="0" borderId="7" xfId="0" applyNumberFormat="1" applyFont="1" applyBorder="1" applyAlignment="1"/>
    <xf numFmtId="0" fontId="8" fillId="0" borderId="7" xfId="0" applyFont="1" applyBorder="1" applyAlignment="1"/>
    <xf numFmtId="0" fontId="5" fillId="0" borderId="0" xfId="0" applyFont="1" applyAlignment="1">
      <alignment vertical="center" wrapText="1"/>
    </xf>
    <xf numFmtId="2" fontId="4" fillId="0" borderId="7" xfId="1" applyNumberFormat="1" applyFont="1" applyFill="1" applyBorder="1" applyAlignment="1">
      <alignment horizontal="center" vertical="center" wrapText="1"/>
    </xf>
    <xf numFmtId="49" fontId="8" fillId="0" borderId="7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zoomScaleNormal="100" workbookViewId="0">
      <selection activeCell="K13" sqref="K13"/>
    </sheetView>
  </sheetViews>
  <sheetFormatPr defaultColWidth="5" defaultRowHeight="15"/>
  <cols>
    <col min="1" max="1" width="6.5703125" style="23" customWidth="1"/>
    <col min="2" max="2" width="77.7109375" style="1" customWidth="1"/>
    <col min="3" max="3" width="10.5703125" style="14" hidden="1" customWidth="1"/>
    <col min="4" max="4" width="11.28515625" style="1" customWidth="1"/>
    <col min="5" max="5" width="12.28515625" style="1" hidden="1" customWidth="1"/>
    <col min="6" max="6" width="10.7109375" style="1" hidden="1" customWidth="1"/>
    <col min="7" max="7" width="7.5703125" style="1" customWidth="1"/>
    <col min="8" max="8" width="6.28515625" style="1" customWidth="1"/>
    <col min="9" max="9" width="6" style="1" customWidth="1"/>
    <col min="10" max="10" width="6.140625" style="1" customWidth="1"/>
    <col min="11" max="11" width="5.7109375" style="1" customWidth="1"/>
    <col min="12" max="12" width="5.42578125" style="1" customWidth="1"/>
    <col min="13" max="13" width="5.5703125" style="1" customWidth="1"/>
    <col min="14" max="16384" width="5" style="1"/>
  </cols>
  <sheetData>
    <row r="1" spans="1:8" s="32" customFormat="1" ht="24.75" customHeight="1">
      <c r="A1" s="30"/>
      <c r="B1" s="31"/>
      <c r="D1" s="33"/>
      <c r="E1" s="33"/>
      <c r="F1" s="33"/>
      <c r="H1" s="34"/>
    </row>
    <row r="2" spans="1:8" ht="66.75" customHeight="1">
      <c r="A2" s="65" t="s">
        <v>37</v>
      </c>
      <c r="B2" s="65"/>
      <c r="C2" s="65"/>
      <c r="D2" s="62"/>
      <c r="E2" s="46"/>
      <c r="F2" s="46"/>
    </row>
    <row r="3" spans="1:8" ht="30" customHeight="1">
      <c r="A3" s="15"/>
      <c r="B3" s="68" t="s">
        <v>33</v>
      </c>
      <c r="C3" s="68"/>
    </row>
    <row r="4" spans="1:8" s="2" customFormat="1" ht="19.5" hidden="1" customHeight="1">
      <c r="A4" s="66" t="s">
        <v>0</v>
      </c>
      <c r="B4" s="67"/>
      <c r="C4" s="67"/>
      <c r="D4" s="64"/>
      <c r="E4" s="47"/>
      <c r="F4" s="57"/>
    </row>
    <row r="5" spans="1:8" s="2" customFormat="1" ht="15.75" hidden="1" customHeight="1">
      <c r="A5" s="72" t="s">
        <v>1</v>
      </c>
      <c r="B5" s="72"/>
      <c r="C5" s="51">
        <f>C6+C7</f>
        <v>4158</v>
      </c>
      <c r="D5" s="59"/>
      <c r="E5" s="54"/>
      <c r="F5" s="48"/>
    </row>
    <row r="6" spans="1:8" s="2" customFormat="1" ht="15.75" hidden="1" customHeight="1">
      <c r="A6" s="73" t="s">
        <v>2</v>
      </c>
      <c r="B6" s="73"/>
      <c r="C6" s="52">
        <v>4095.3</v>
      </c>
      <c r="D6" s="60"/>
      <c r="E6" s="55"/>
      <c r="F6" s="49"/>
    </row>
    <row r="7" spans="1:8" s="2" customFormat="1" ht="15.75" hidden="1" customHeight="1">
      <c r="A7" s="73" t="s">
        <v>3</v>
      </c>
      <c r="B7" s="73"/>
      <c r="C7" s="52">
        <v>62.7</v>
      </c>
      <c r="D7" s="60"/>
      <c r="E7" s="55"/>
      <c r="F7" s="49"/>
    </row>
    <row r="8" spans="1:8" s="2" customFormat="1" ht="15.75" hidden="1" customHeight="1">
      <c r="A8" s="72" t="s">
        <v>4</v>
      </c>
      <c r="B8" s="72"/>
      <c r="C8" s="53">
        <v>5</v>
      </c>
      <c r="D8" s="61"/>
      <c r="E8" s="56"/>
      <c r="F8" s="50"/>
    </row>
    <row r="9" spans="1:8" s="2" customFormat="1" ht="15.75" hidden="1" customHeight="1">
      <c r="A9" s="72" t="s">
        <v>5</v>
      </c>
      <c r="B9" s="72"/>
      <c r="C9" s="53">
        <v>4</v>
      </c>
      <c r="D9" s="61"/>
      <c r="E9" s="56"/>
      <c r="F9" s="50"/>
    </row>
    <row r="10" spans="1:8" s="2" customFormat="1" ht="15.75" hidden="1" customHeight="1">
      <c r="A10" s="72" t="s">
        <v>6</v>
      </c>
      <c r="B10" s="72"/>
      <c r="C10" s="53">
        <v>80</v>
      </c>
      <c r="D10" s="61"/>
      <c r="E10" s="56"/>
      <c r="F10" s="50"/>
    </row>
    <row r="11" spans="1:8" ht="31.5" customHeight="1">
      <c r="A11" s="16" t="s">
        <v>7</v>
      </c>
      <c r="B11" s="3" t="s">
        <v>8</v>
      </c>
      <c r="C11" s="36" t="s">
        <v>31</v>
      </c>
      <c r="D11" s="63" t="s">
        <v>34</v>
      </c>
      <c r="E11" s="36" t="s">
        <v>35</v>
      </c>
      <c r="F11" s="36"/>
    </row>
    <row r="12" spans="1:8" ht="24" customHeight="1">
      <c r="A12" s="17">
        <v>1</v>
      </c>
      <c r="B12" s="5" t="s">
        <v>9</v>
      </c>
      <c r="C12" s="6">
        <f>C13+C14+C27+C15</f>
        <v>15.500875349559081</v>
      </c>
      <c r="D12" s="6">
        <f>D13+D14+D27+D15</f>
        <v>15.498000000000001</v>
      </c>
      <c r="E12" s="6">
        <f>E13+E14+E27+E15</f>
        <v>15.498000000000001</v>
      </c>
      <c r="F12" s="6"/>
    </row>
    <row r="13" spans="1:8">
      <c r="A13" s="38" t="s">
        <v>10</v>
      </c>
      <c r="B13" s="39" t="s">
        <v>11</v>
      </c>
      <c r="C13" s="40">
        <f>2.07*103*235/C5/12</f>
        <v>1.0041756854256854</v>
      </c>
      <c r="D13" s="40">
        <v>1</v>
      </c>
      <c r="E13" s="40">
        <v>1</v>
      </c>
      <c r="F13" s="40"/>
    </row>
    <row r="14" spans="1:8">
      <c r="A14" s="38" t="s">
        <v>12</v>
      </c>
      <c r="B14" s="41" t="s">
        <v>14</v>
      </c>
      <c r="C14" s="40">
        <v>0.62</v>
      </c>
      <c r="D14" s="40">
        <v>0.624</v>
      </c>
      <c r="E14" s="40">
        <v>0.624</v>
      </c>
      <c r="F14" s="20"/>
    </row>
    <row r="15" spans="1:8" ht="30">
      <c r="A15" s="38" t="s">
        <v>13</v>
      </c>
      <c r="B15" s="42" t="s">
        <v>15</v>
      </c>
      <c r="C15" s="40">
        <f>C16+C22+C23+C25+C26</f>
        <v>12.012983723264389</v>
      </c>
      <c r="D15" s="40">
        <f>D16+D22+D23+D25+D26</f>
        <v>12.014000000000001</v>
      </c>
      <c r="E15" s="40">
        <f>E16+E22+E23+E25+E26</f>
        <v>12.014000000000001</v>
      </c>
      <c r="F15" s="20"/>
    </row>
    <row r="16" spans="1:8" ht="63.75" customHeight="1">
      <c r="A16" s="69"/>
      <c r="B16" s="7" t="s">
        <v>27</v>
      </c>
      <c r="C16" s="19">
        <f>SUM(C17:C21)</f>
        <v>3.9940868177008175</v>
      </c>
      <c r="D16" s="19">
        <v>3.9940000000000002</v>
      </c>
      <c r="E16" s="19">
        <v>3.9940000000000002</v>
      </c>
      <c r="F16" s="20"/>
    </row>
    <row r="17" spans="1:11" ht="15" hidden="1" customHeight="1">
      <c r="A17" s="70"/>
      <c r="B17" s="8" t="s">
        <v>16</v>
      </c>
      <c r="C17" s="19">
        <f>1000/C5</f>
        <v>0.24050024050024049</v>
      </c>
      <c r="D17" s="19">
        <f>1000/(823.62+1653.73)</f>
        <v>0.40365713363069411</v>
      </c>
      <c r="E17" s="20"/>
      <c r="F17" s="20"/>
    </row>
    <row r="18" spans="1:11" ht="15" hidden="1" customHeight="1">
      <c r="A18" s="70"/>
      <c r="B18" s="9" t="s">
        <v>17</v>
      </c>
      <c r="C18" s="19">
        <f>2400/C5</f>
        <v>0.57720057720057716</v>
      </c>
      <c r="D18" s="19">
        <f>400/C5+0.01</f>
        <v>0.1062000962000962</v>
      </c>
      <c r="E18" s="20"/>
      <c r="F18" s="20"/>
    </row>
    <row r="19" spans="1:11" ht="15" hidden="1" customHeight="1">
      <c r="A19" s="70"/>
      <c r="B19" s="9" t="s">
        <v>18</v>
      </c>
      <c r="C19" s="19">
        <f>D19*0.7563</f>
        <v>0.16638600000000001</v>
      </c>
      <c r="D19" s="19">
        <v>0.22</v>
      </c>
      <c r="E19" s="20"/>
      <c r="F19" s="20"/>
    </row>
    <row r="20" spans="1:11" ht="15" hidden="1" customHeight="1">
      <c r="A20" s="70"/>
      <c r="B20" s="9" t="s">
        <v>32</v>
      </c>
      <c r="C20" s="19">
        <v>1.4</v>
      </c>
      <c r="D20" s="19">
        <v>1.68</v>
      </c>
      <c r="E20" s="20"/>
      <c r="F20" s="20"/>
    </row>
    <row r="21" spans="1:11" ht="15" hidden="1" customHeight="1">
      <c r="A21" s="70"/>
      <c r="B21" s="43" t="s">
        <v>19</v>
      </c>
      <c r="C21" s="19">
        <v>1.61</v>
      </c>
      <c r="D21" s="27">
        <v>1.98</v>
      </c>
      <c r="E21" s="20"/>
      <c r="F21" s="20"/>
    </row>
    <row r="22" spans="1:11" ht="51.75" customHeight="1">
      <c r="A22" s="70"/>
      <c r="B22" s="7" t="s">
        <v>20</v>
      </c>
      <c r="C22" s="19">
        <v>1.55</v>
      </c>
      <c r="D22" s="19">
        <v>1.55</v>
      </c>
      <c r="E22" s="20">
        <v>1.55</v>
      </c>
      <c r="F22" s="20"/>
    </row>
    <row r="23" spans="1:11" ht="65.25" customHeight="1">
      <c r="A23" s="70"/>
      <c r="B23" s="10" t="s">
        <v>21</v>
      </c>
      <c r="C23" s="19">
        <f>7.17-0.94</f>
        <v>6.23</v>
      </c>
      <c r="D23" s="19">
        <v>6.23</v>
      </c>
      <c r="E23" s="20">
        <v>6.23</v>
      </c>
      <c r="F23" s="20"/>
    </row>
    <row r="24" spans="1:11" ht="15" hidden="1" customHeight="1">
      <c r="A24" s="70"/>
      <c r="B24" s="11" t="s">
        <v>22</v>
      </c>
      <c r="C24" s="19">
        <v>1.55</v>
      </c>
      <c r="D24" s="20">
        <v>0.83</v>
      </c>
      <c r="E24" s="20"/>
      <c r="F24" s="20"/>
    </row>
    <row r="25" spans="1:11" s="21" customFormat="1" ht="35.25" customHeight="1">
      <c r="A25" s="70"/>
      <c r="B25" s="7" t="s">
        <v>23</v>
      </c>
      <c r="C25" s="19">
        <f>660/C5</f>
        <v>0.15873015873015872</v>
      </c>
      <c r="D25" s="19">
        <v>0.16</v>
      </c>
      <c r="E25" s="20">
        <v>0.16</v>
      </c>
      <c r="F25" s="20"/>
    </row>
    <row r="26" spans="1:11" s="21" customFormat="1" ht="22.5" customHeight="1">
      <c r="A26" s="71"/>
      <c r="B26" s="29" t="s">
        <v>28</v>
      </c>
      <c r="C26" s="20">
        <f>4000/C5/12</f>
        <v>8.0166746833413502E-2</v>
      </c>
      <c r="D26" s="20">
        <v>0.08</v>
      </c>
      <c r="E26" s="20">
        <v>0.08</v>
      </c>
      <c r="F26" s="20"/>
    </row>
    <row r="27" spans="1:11" ht="20.25" customHeight="1">
      <c r="A27" s="38" t="s">
        <v>29</v>
      </c>
      <c r="B27" s="44" t="s">
        <v>24</v>
      </c>
      <c r="C27" s="40">
        <f>(C13+C14+C15+C28)*0.1</f>
        <v>1.8637159408690076</v>
      </c>
      <c r="D27" s="40">
        <v>1.86</v>
      </c>
      <c r="E27" s="40">
        <v>1.86</v>
      </c>
      <c r="F27" s="20"/>
    </row>
    <row r="28" spans="1:11" ht="20.25" customHeight="1">
      <c r="A28" s="45" t="s">
        <v>25</v>
      </c>
      <c r="B28" s="37" t="s">
        <v>26</v>
      </c>
      <c r="C28" s="12">
        <v>5</v>
      </c>
      <c r="D28" s="12">
        <v>9.26</v>
      </c>
      <c r="E28" s="12">
        <v>9.1</v>
      </c>
      <c r="F28" s="12"/>
    </row>
    <row r="29" spans="1:11" ht="20.25" customHeight="1">
      <c r="A29" s="17"/>
      <c r="B29" s="18" t="s">
        <v>36</v>
      </c>
      <c r="C29" s="4">
        <f>C12+C28</f>
        <v>20.500875349559081</v>
      </c>
      <c r="D29" s="4">
        <f>D12+D28</f>
        <v>24.758000000000003</v>
      </c>
      <c r="E29" s="4">
        <f>E12+E28</f>
        <v>24.597999999999999</v>
      </c>
      <c r="F29" s="4"/>
      <c r="J29" s="28"/>
      <c r="K29" s="28"/>
    </row>
    <row r="30" spans="1:11">
      <c r="A30" s="22"/>
      <c r="B30" s="13"/>
      <c r="F30" s="58"/>
    </row>
    <row r="31" spans="1:11" s="24" customFormat="1" ht="12">
      <c r="A31" s="23"/>
      <c r="C31" s="25"/>
    </row>
    <row r="32" spans="1:11">
      <c r="A32" s="26"/>
      <c r="B32" s="35"/>
    </row>
    <row r="33" spans="2:8">
      <c r="B33" t="s">
        <v>30</v>
      </c>
      <c r="C33" s="1"/>
      <c r="D33" s="14"/>
      <c r="E33" s="14"/>
      <c r="F33" s="14"/>
      <c r="G33" s="14"/>
      <c r="H33" s="14"/>
    </row>
  </sheetData>
  <mergeCells count="10">
    <mergeCell ref="A2:C2"/>
    <mergeCell ref="A4:C4"/>
    <mergeCell ref="B3:C3"/>
    <mergeCell ref="A16:A26"/>
    <mergeCell ref="A5:B5"/>
    <mergeCell ref="A6:B6"/>
    <mergeCell ref="A7:B7"/>
    <mergeCell ref="A8:B8"/>
    <mergeCell ref="A9:B9"/>
    <mergeCell ref="A10:B10"/>
  </mergeCells>
  <pageMargins left="0.19685039370078741" right="0.15748031496062992" top="0.35433070866141736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2017-01-25T08:51:58Z</dcterms:modified>
</cp:coreProperties>
</file>