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Гог,67" sheetId="3" r:id="rId1"/>
  </sheets>
  <definedNames>
    <definedName name="_xlnm.Print_Area" localSheetId="0">'Гог,67'!$A$1:$F$38</definedName>
  </definedNames>
  <calcPr calcId="125725" refMode="R1C1"/>
</workbook>
</file>

<file path=xl/calcChain.xml><?xml version="1.0" encoding="utf-8"?>
<calcChain xmlns="http://schemas.openxmlformats.org/spreadsheetml/2006/main">
  <c r="D28" i="3"/>
  <c r="D20"/>
  <c r="C5"/>
  <c r="E30" s="1"/>
  <c r="D19" l="1"/>
  <c r="D32" s="1"/>
  <c r="D16" s="1"/>
  <c r="C24"/>
  <c r="C25"/>
  <c r="C26"/>
  <c r="C27"/>
  <c r="C28"/>
  <c r="D13" l="1"/>
  <c r="D34" s="1"/>
  <c r="C30"/>
  <c r="C20" s="1"/>
  <c r="F31"/>
  <c r="C19"/>
  <c r="F19"/>
  <c r="E19"/>
  <c r="E31"/>
  <c r="F30"/>
  <c r="E23"/>
  <c r="E22"/>
  <c r="F23"/>
  <c r="F22"/>
  <c r="C22" s="1"/>
  <c r="C32" l="1"/>
  <c r="F21"/>
  <c r="C23"/>
  <c r="F20"/>
  <c r="F32" s="1"/>
  <c r="F16" s="1"/>
  <c r="E20"/>
  <c r="F34" l="1"/>
  <c r="F13"/>
  <c r="C16"/>
  <c r="C13" s="1"/>
  <c r="E32"/>
  <c r="E16" s="1"/>
  <c r="E34" s="1"/>
  <c r="C34" l="1"/>
  <c r="E13"/>
</calcChain>
</file>

<file path=xl/sharedStrings.xml><?xml version="1.0" encoding="utf-8"?>
<sst xmlns="http://schemas.openxmlformats.org/spreadsheetml/2006/main" count="47" uniqueCount="45">
  <si>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</si>
  <si>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</si>
  <si>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</si>
  <si>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</si>
  <si>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</si>
  <si>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</si>
  <si>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</si>
  <si>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</si>
  <si>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</si>
  <si>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</si>
  <si>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</si>
  <si>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</si>
  <si>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</si>
  <si>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</si>
  <si>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</si>
  <si>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</si>
  <si>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</si>
  <si>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</si>
  <si>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</si>
  <si>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</si>
  <si>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</si>
  <si>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</si>
  <si>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</si>
  <si>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</si>
  <si>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Сброс снега с крыш</t>
  </si>
  <si>
    <t>Дератизация, дезинфекция подвалов</t>
  </si>
  <si>
    <t>3</t>
  </si>
  <si>
    <t>Содержание и техническое обслуживание</t>
  </si>
  <si>
    <t xml:space="preserve">в т.ч.содержание общедомовых коммуникаций 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</si>
  <si>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Гоголя, 67</t>
    </r>
  </si>
  <si>
    <t>Обслуживание домофона</t>
  </si>
  <si>
    <t>Директор ООО "Дом - Сервис"                                                                                       В.О.Воловик</t>
  </si>
  <si>
    <t>Содержание и техническое обслуживание  мусоропровода</t>
  </si>
  <si>
    <t>3.1</t>
  </si>
  <si>
    <t>3.2</t>
  </si>
  <si>
    <t>3.3</t>
  </si>
  <si>
    <t>3.4</t>
  </si>
  <si>
    <t>3.5</t>
  </si>
  <si>
    <t>4</t>
  </si>
  <si>
    <t>Руб/м2                       с 01.06.2015г.</t>
  </si>
  <si>
    <t>Руб/м2   норматив</t>
  </si>
  <si>
    <t>Содержание и техническое обслуживание   2-х лифтов</t>
  </si>
  <si>
    <t>Всего содержание и техническое обслуживание без мусоропровода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</si>
  <si>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                                                                многоквартирного  жилого дома на 2016 год                                                                                                                                                                                                                     </t>
  </si>
  <si>
    <t xml:space="preserve">Управление, содержание, техническое обслуживание и текущий ремонт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</si>
</sst>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ont="1"/>
    <xf numFmtId="0" fontId="8" fillId="0" borderId="0" xfId="0" applyFont="1"/>
    <xf numFmtId="0" fontId="9" fillId="0" borderId="1" xfId="0" applyFont="1" applyBorder="1" applyAlignment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0" fillId="0" borderId="0" xfId="0" applyFont="1" applyFill="1" applyBorder="1"/>
    <xf numFmtId="2" fontId="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0" fillId="2" borderId="0" xfId="0" applyFont="1" applyFill="1"/>
    <xf numFmtId="0" fontId="3" fillId="0" borderId="0" xfId="0" applyFont="1" applyAlignment="1">
      <alignment horizontal="center"/>
    </xf>
    <xf numFmtId="0" fontId="15" fillId="0" borderId="0" xfId="0" applyFont="1"/>
    <xf numFmtId="2" fontId="4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17" fillId="0" borderId="0" xfId="0" applyFont="1"/>
    <xf numFmtId="2" fontId="2" fillId="3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/>
    </xf>
    <xf numFmtId="2" fontId="0" fillId="0" borderId="0" xfId="0" applyNumberFormat="1" applyFont="1" applyAlignment="1">
      <alignment horizontal="center"/>
    </xf>
    <xf numFmtId="2" fontId="0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2" fontId="15" fillId="0" borderId="0" xfId="0" applyNumberFormat="1" applyFont="1" applyAlignment="1">
      <alignment horizontal="center"/>
    </xf>
    <xf numFmtId="2" fontId="15" fillId="2" borderId="0" xfId="0" applyNumberFormat="1" applyFont="1" applyFill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wrapText="1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2" fontId="0" fillId="0" borderId="0" xfId="0" applyNumberFormat="1" applyAlignment="1">
      <alignment horizontal="left" vertical="center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7" fillId="0" borderId="0" xfId="0" applyFont="1" applyAlignment="1"/>
    <xf numFmtId="2" fontId="0" fillId="0" borderId="0" xfId="0" applyNumberFormat="1" applyFont="1"/>
    <xf numFmtId="0" fontId="0" fillId="0" borderId="0" xfId="0" applyFont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vertical="center" wrapText="1"/>
    </xf>
    <xf numFmtId="49" fontId="3" fillId="2" borderId="5" xfId="0" applyNumberFormat="1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8" fillId="0" borderId="0" xfId="0" applyFont="1" applyBorder="1"/>
    <xf numFmtId="2" fontId="4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/>
    </xf>
    <xf numFmtId="0" fontId="3" fillId="0" borderId="8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/>
    </xf>
    <xf numFmtId="164" fontId="9" fillId="0" borderId="6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7"/>
  <sheetViews>
    <sheetView tabSelected="1" topLeftCell="A15" zoomScaleNormal="100" workbookViewId="0">
      <selection activeCell="B35" sqref="B35"/>
    </sheetView>
  </sheetViews>
  <sheetFormatPr defaultColWidth="5" defaultRowHeight="15"/>
  <cols>
    <col min="1" max="1" width="6.625" style="19" customWidth="1"/>
    <col min="2" max="2" width="77.125" style="1" customWidth="1"/>
    <col min="3" max="3" width="12.625" style="1" hidden="1" customWidth="1"/>
    <col min="4" max="4" width="12.625" style="1" customWidth="1"/>
    <col min="5" max="5" width="12.625" style="1" hidden="1" customWidth="1"/>
    <col min="6" max="6" width="12" style="1" hidden="1" customWidth="1"/>
    <col min="7" max="7" width="10.125" style="1" customWidth="1"/>
    <col min="8" max="8" width="5.75" style="1" customWidth="1"/>
    <col min="9" max="9" width="5" style="1"/>
    <col min="10" max="10" width="6.125" style="1" customWidth="1"/>
    <col min="11" max="13" width="5" style="1"/>
    <col min="14" max="14" width="5.125" style="1" customWidth="1"/>
    <col min="15" max="16384" width="5" style="1"/>
  </cols>
  <sheetData>
    <row r="1" spans="1:14" s="25" customFormat="1" ht="23.25" customHeight="1">
      <c r="A1" s="42"/>
      <c r="B1" s="43"/>
      <c r="C1" s="44"/>
      <c r="D1" s="44"/>
      <c r="E1" s="44"/>
      <c r="H1" s="45"/>
    </row>
    <row r="2" spans="1:14" ht="59.25" customHeight="1">
      <c r="A2" s="68" t="s">
        <v>43</v>
      </c>
      <c r="B2" s="68"/>
      <c r="C2" s="68"/>
      <c r="D2" s="68"/>
      <c r="E2" s="68"/>
      <c r="F2" s="68"/>
    </row>
    <row r="3" spans="1:14" ht="18.75" customHeight="1">
      <c r="A3" s="63"/>
      <c r="B3" s="72" t="s">
        <v>29</v>
      </c>
      <c r="C3" s="72"/>
      <c r="D3" s="72"/>
      <c r="E3" s="72"/>
      <c r="F3" s="72"/>
    </row>
    <row r="4" spans="1:14" s="2" customFormat="1" ht="15.75" hidden="1">
      <c r="A4" s="16"/>
      <c r="B4" s="67" t="s">
        <v>0</v>
      </c>
      <c r="C4" s="67"/>
      <c r="D4" s="67"/>
      <c r="E4" s="67"/>
      <c r="F4" s="67"/>
      <c r="G4" s="53"/>
      <c r="H4" s="54"/>
    </row>
    <row r="5" spans="1:14" s="2" customFormat="1" ht="15.75" hidden="1">
      <c r="A5" s="16"/>
      <c r="B5" s="3" t="s">
        <v>1</v>
      </c>
      <c r="C5" s="73">
        <f>SUM(C6:C7)</f>
        <v>4090.8</v>
      </c>
      <c r="D5" s="74"/>
      <c r="E5" s="74"/>
      <c r="F5" s="75"/>
      <c r="G5" s="53"/>
      <c r="H5" s="54"/>
    </row>
    <row r="6" spans="1:14" s="2" customFormat="1" ht="15.75" hidden="1">
      <c r="A6" s="16"/>
      <c r="B6" s="4" t="s">
        <v>2</v>
      </c>
      <c r="C6" s="76">
        <v>3528.1</v>
      </c>
      <c r="D6" s="77"/>
      <c r="E6" s="77"/>
      <c r="F6" s="78"/>
      <c r="G6" s="53"/>
      <c r="H6" s="54"/>
    </row>
    <row r="7" spans="1:14" s="2" customFormat="1" ht="15.75" hidden="1">
      <c r="A7" s="16"/>
      <c r="B7" s="4" t="s">
        <v>3</v>
      </c>
      <c r="C7" s="76">
        <v>562.70000000000005</v>
      </c>
      <c r="D7" s="77"/>
      <c r="E7" s="77"/>
      <c r="F7" s="78"/>
      <c r="G7" s="53"/>
      <c r="H7" s="54"/>
    </row>
    <row r="8" spans="1:14" s="2" customFormat="1" ht="15.75" hidden="1">
      <c r="A8" s="16"/>
      <c r="B8" s="5" t="s">
        <v>4</v>
      </c>
      <c r="C8" s="69">
        <v>14</v>
      </c>
      <c r="D8" s="70"/>
      <c r="E8" s="70"/>
      <c r="F8" s="71"/>
      <c r="G8" s="53"/>
      <c r="H8" s="54"/>
    </row>
    <row r="9" spans="1:14" s="2" customFormat="1" ht="15.75" hidden="1">
      <c r="A9" s="16"/>
      <c r="B9" s="5" t="s">
        <v>5</v>
      </c>
      <c r="C9" s="69">
        <v>1</v>
      </c>
      <c r="D9" s="70"/>
      <c r="E9" s="70"/>
      <c r="F9" s="71"/>
      <c r="G9" s="53"/>
      <c r="H9" s="54"/>
    </row>
    <row r="10" spans="1:14" s="2" customFormat="1" ht="15.75" hidden="1">
      <c r="A10" s="16"/>
      <c r="B10" s="5" t="s">
        <v>6</v>
      </c>
      <c r="C10" s="69">
        <v>49</v>
      </c>
      <c r="D10" s="70"/>
      <c r="E10" s="70"/>
      <c r="F10" s="71"/>
      <c r="G10" s="53"/>
      <c r="H10" s="54"/>
    </row>
    <row r="11" spans="1:14" s="2" customFormat="1" ht="15.75" hidden="1">
      <c r="A11" s="66" t="s">
        <v>8</v>
      </c>
      <c r="B11" s="5" t="s">
        <v>7</v>
      </c>
      <c r="C11" s="64">
        <v>2</v>
      </c>
      <c r="D11" s="64"/>
      <c r="E11" s="64">
        <v>1</v>
      </c>
      <c r="F11" s="64">
        <v>2</v>
      </c>
      <c r="G11" s="53"/>
      <c r="H11" s="54"/>
    </row>
    <row r="12" spans="1:14" ht="18.75" customHeight="1">
      <c r="A12" s="66"/>
      <c r="B12" s="6" t="s">
        <v>9</v>
      </c>
      <c r="C12" s="23" t="s">
        <v>39</v>
      </c>
      <c r="D12" s="23" t="s">
        <v>39</v>
      </c>
      <c r="E12" s="23" t="s">
        <v>40</v>
      </c>
      <c r="F12" s="23" t="s">
        <v>40</v>
      </c>
    </row>
    <row r="13" spans="1:14" ht="19.5" customHeight="1">
      <c r="A13" s="51"/>
      <c r="B13" s="8" t="s">
        <v>42</v>
      </c>
      <c r="C13" s="21">
        <f>C15+C16</f>
        <v>16.56545827945634</v>
      </c>
      <c r="D13" s="21">
        <f>D15+D16</f>
        <v>16.565458279456344</v>
      </c>
      <c r="E13" s="21">
        <f t="shared" ref="E13:F13" si="0">E14+E16+E15</f>
        <v>14.582778299273166</v>
      </c>
      <c r="F13" s="21">
        <f t="shared" si="0"/>
        <v>16.736349630064211</v>
      </c>
      <c r="G13" s="41"/>
      <c r="H13" s="40"/>
      <c r="I13" s="39"/>
      <c r="J13" s="47"/>
      <c r="K13" s="39"/>
      <c r="N13" s="40"/>
    </row>
    <row r="14" spans="1:14" s="25" customFormat="1" ht="18" hidden="1" customHeight="1">
      <c r="A14" s="65">
        <v>1</v>
      </c>
      <c r="B14" s="52" t="s">
        <v>32</v>
      </c>
      <c r="C14" s="55">
        <v>0.33</v>
      </c>
      <c r="D14" s="55">
        <v>0.33</v>
      </c>
      <c r="E14" s="55">
        <v>0.53</v>
      </c>
      <c r="F14" s="55">
        <v>0.53</v>
      </c>
    </row>
    <row r="15" spans="1:14" s="18" customFormat="1" ht="19.5" customHeight="1">
      <c r="A15" s="48" t="s">
        <v>21</v>
      </c>
      <c r="B15" s="52" t="s">
        <v>41</v>
      </c>
      <c r="C15" s="56">
        <v>3.49</v>
      </c>
      <c r="D15" s="56">
        <v>3.49</v>
      </c>
      <c r="E15" s="56">
        <v>2.9</v>
      </c>
      <c r="F15" s="56">
        <v>4.8600000000000003</v>
      </c>
    </row>
    <row r="16" spans="1:14" s="18" customFormat="1">
      <c r="A16" s="22" t="s">
        <v>26</v>
      </c>
      <c r="B16" s="52" t="s">
        <v>27</v>
      </c>
      <c r="C16" s="56">
        <f>C17+C18+C32+C20+C19</f>
        <v>13.07545827945634</v>
      </c>
      <c r="D16" s="56">
        <f>D17+D18+D32+D20+D19</f>
        <v>13.075458279456342</v>
      </c>
      <c r="E16" s="56">
        <f>E17+E18+E32+E20+E19</f>
        <v>11.152778299273166</v>
      </c>
      <c r="F16" s="56">
        <f t="shared" ref="F16" si="1">F17+F18+F32+F20+F19</f>
        <v>11.346349630064211</v>
      </c>
    </row>
    <row r="17" spans="1:6">
      <c r="A17" s="22" t="s">
        <v>33</v>
      </c>
      <c r="B17" s="57" t="s">
        <v>10</v>
      </c>
      <c r="C17" s="56">
        <v>1.1399999999999999</v>
      </c>
      <c r="D17" s="56">
        <v>0.6</v>
      </c>
      <c r="E17" s="56">
        <v>1.1399999999999999</v>
      </c>
      <c r="F17" s="56">
        <v>1.1399999999999999</v>
      </c>
    </row>
    <row r="18" spans="1:6">
      <c r="A18" s="22" t="s">
        <v>34</v>
      </c>
      <c r="B18" s="58" t="s">
        <v>11</v>
      </c>
      <c r="C18" s="56">
        <v>0.62</v>
      </c>
      <c r="D18" s="56">
        <v>0.62</v>
      </c>
      <c r="E18" s="59">
        <v>0.62</v>
      </c>
      <c r="F18" s="59">
        <v>0.62</v>
      </c>
    </row>
    <row r="19" spans="1:6">
      <c r="A19" s="22" t="s">
        <v>35</v>
      </c>
      <c r="B19" s="60" t="s">
        <v>30</v>
      </c>
      <c r="C19" s="56">
        <f>55*C10/C5</f>
        <v>0.65879534565366182</v>
      </c>
      <c r="D19" s="56">
        <f>55*C10/C5</f>
        <v>0.65879534565366182</v>
      </c>
      <c r="E19" s="56">
        <f>55*C10/C5</f>
        <v>0.65879534565366182</v>
      </c>
      <c r="F19" s="56">
        <f>55*C10/C5</f>
        <v>0.65879534565366182</v>
      </c>
    </row>
    <row r="20" spans="1:6" ht="30">
      <c r="A20" s="22" t="s">
        <v>36</v>
      </c>
      <c r="B20" s="52" t="s">
        <v>12</v>
      </c>
      <c r="C20" s="56">
        <f>C21+C27+C28+C30+C31</f>
        <v>8.7952576356702838</v>
      </c>
      <c r="D20" s="56">
        <f>D21+D27+D28+D30+D31</f>
        <v>9.3352576356702848</v>
      </c>
      <c r="E20" s="56">
        <f>E21+E27+E28+E30+E31</f>
        <v>7.0828212900492167</v>
      </c>
      <c r="F20" s="56">
        <f>F21+F27+F28+F30+F31</f>
        <v>7.0806134089501658</v>
      </c>
    </row>
    <row r="21" spans="1:6" ht="60">
      <c r="A21" s="49"/>
      <c r="B21" s="9" t="s">
        <v>23</v>
      </c>
      <c r="C21" s="27">
        <v>3.65</v>
      </c>
      <c r="D21" s="27">
        <v>3.65</v>
      </c>
      <c r="E21" s="27">
        <v>2.92</v>
      </c>
      <c r="F21" s="27">
        <f>F23+F24+F25+F26+F22</f>
        <v>2.9177921189009486</v>
      </c>
    </row>
    <row r="22" spans="1:6" hidden="1">
      <c r="A22" s="49"/>
      <c r="B22" s="10" t="s">
        <v>13</v>
      </c>
      <c r="C22" s="27">
        <f t="shared" ref="C22:C28" si="2">F22*1.251</f>
        <v>0.30580815488413021</v>
      </c>
      <c r="D22" s="27">
        <v>0.30580815488413021</v>
      </c>
      <c r="E22" s="27">
        <f>1000/C5</f>
        <v>0.24445096313679474</v>
      </c>
      <c r="F22" s="27">
        <f>1000/C5</f>
        <v>0.24445096313679474</v>
      </c>
    </row>
    <row r="23" spans="1:6" hidden="1">
      <c r="A23" s="49"/>
      <c r="B23" s="11" t="s">
        <v>14</v>
      </c>
      <c r="C23" s="27">
        <f t="shared" si="2"/>
        <v>0.36696978586095624</v>
      </c>
      <c r="D23" s="27">
        <v>0.36696978586095624</v>
      </c>
      <c r="E23" s="27">
        <f>1200/C5</f>
        <v>0.2933411557641537</v>
      </c>
      <c r="F23" s="27">
        <f>1200/C5</f>
        <v>0.2933411557641537</v>
      </c>
    </row>
    <row r="24" spans="1:6" hidden="1">
      <c r="A24" s="49"/>
      <c r="B24" s="11" t="s">
        <v>15</v>
      </c>
      <c r="C24" s="27">
        <f t="shared" si="2"/>
        <v>0.13760999999999998</v>
      </c>
      <c r="D24" s="27">
        <v>0.13760999999999998</v>
      </c>
      <c r="E24" s="27">
        <v>0.11</v>
      </c>
      <c r="F24" s="27">
        <v>0.11</v>
      </c>
    </row>
    <row r="25" spans="1:6" hidden="1">
      <c r="A25" s="49"/>
      <c r="B25" s="11" t="s">
        <v>28</v>
      </c>
      <c r="C25" s="27">
        <f t="shared" si="2"/>
        <v>1.32606</v>
      </c>
      <c r="D25" s="27">
        <v>1.32606</v>
      </c>
      <c r="E25" s="27">
        <v>1.06</v>
      </c>
      <c r="F25" s="27">
        <v>1.06</v>
      </c>
    </row>
    <row r="26" spans="1:6" hidden="1">
      <c r="A26" s="49"/>
      <c r="B26" s="61" t="s">
        <v>16</v>
      </c>
      <c r="C26" s="27">
        <f t="shared" si="2"/>
        <v>1.5137099999999999</v>
      </c>
      <c r="D26" s="27">
        <v>1.5137099999999999</v>
      </c>
      <c r="E26" s="28">
        <v>1.21</v>
      </c>
      <c r="F26" s="28">
        <v>1.21</v>
      </c>
    </row>
    <row r="27" spans="1:6" ht="51" customHeight="1">
      <c r="A27" s="49"/>
      <c r="B27" s="9" t="s">
        <v>17</v>
      </c>
      <c r="C27" s="27">
        <f t="shared" si="2"/>
        <v>2.5520399999999999</v>
      </c>
      <c r="D27" s="27">
        <v>2.5520399999999999</v>
      </c>
      <c r="E27" s="27">
        <v>2.04</v>
      </c>
      <c r="F27" s="27">
        <v>2.04</v>
      </c>
    </row>
    <row r="28" spans="1:6" ht="45">
      <c r="A28" s="49"/>
      <c r="B28" s="12" t="s">
        <v>18</v>
      </c>
      <c r="C28" s="27">
        <f t="shared" si="2"/>
        <v>2.3518799999999995</v>
      </c>
      <c r="D28" s="27">
        <f>2.35188+0.54</f>
        <v>2.89188</v>
      </c>
      <c r="E28" s="27">
        <v>1.88</v>
      </c>
      <c r="F28" s="27">
        <v>1.88</v>
      </c>
    </row>
    <row r="29" spans="1:6" ht="15" hidden="1" customHeight="1">
      <c r="A29" s="49"/>
      <c r="B29" s="13" t="s">
        <v>24</v>
      </c>
      <c r="C29" s="37">
        <v>0.21</v>
      </c>
      <c r="D29" s="37">
        <v>0.21</v>
      </c>
      <c r="E29" s="27">
        <v>0.23</v>
      </c>
      <c r="F29" s="27">
        <v>0.23</v>
      </c>
    </row>
    <row r="30" spans="1:6" s="18" customFormat="1" ht="30">
      <c r="A30" s="49"/>
      <c r="B30" s="9" t="s">
        <v>19</v>
      </c>
      <c r="C30" s="27">
        <f>660/C5</f>
        <v>0.16133763567028453</v>
      </c>
      <c r="D30" s="27">
        <v>0.16133763567028453</v>
      </c>
      <c r="E30" s="27">
        <f>660/C5</f>
        <v>0.16133763567028453</v>
      </c>
      <c r="F30" s="27">
        <f>660/C5</f>
        <v>0.16133763567028453</v>
      </c>
    </row>
    <row r="31" spans="1:6" s="18" customFormat="1">
      <c r="A31" s="50"/>
      <c r="B31" s="9" t="s">
        <v>25</v>
      </c>
      <c r="C31" s="37">
        <v>0.08</v>
      </c>
      <c r="D31" s="37">
        <v>0.08</v>
      </c>
      <c r="E31" s="38">
        <f>4000/C5/12</f>
        <v>8.1483654378931583E-2</v>
      </c>
      <c r="F31" s="38">
        <f>4000/C5/12</f>
        <v>8.1483654378931583E-2</v>
      </c>
    </row>
    <row r="32" spans="1:6">
      <c r="A32" s="22" t="s">
        <v>37</v>
      </c>
      <c r="B32" s="62" t="s">
        <v>20</v>
      </c>
      <c r="C32" s="59">
        <f>(C14+C15+C17+C18+C20+C33+C19)*0.1</f>
        <v>1.8614052981323947</v>
      </c>
      <c r="D32" s="59">
        <f>(D14+D15+D17+D18+D20+D33+D19)*0.1</f>
        <v>1.8614052981323947</v>
      </c>
      <c r="E32" s="59">
        <f>(E14+E15+E17+E18+E20+E33+E19)*0.1</f>
        <v>1.6511616635702879</v>
      </c>
      <c r="F32" s="59">
        <f t="shared" ref="F32" si="3">(F14+F15+F17+F18+F20+F33+F19)*0.1</f>
        <v>1.8469408754603831</v>
      </c>
    </row>
    <row r="33" spans="1:14" ht="17.25" customHeight="1">
      <c r="A33" s="29" t="s">
        <v>38</v>
      </c>
      <c r="B33" s="30" t="s">
        <v>22</v>
      </c>
      <c r="C33" s="26">
        <v>3.58</v>
      </c>
      <c r="D33" s="26">
        <v>3.58</v>
      </c>
      <c r="E33" s="26">
        <v>3.58</v>
      </c>
      <c r="F33" s="26">
        <v>3.58</v>
      </c>
      <c r="H33" s="46"/>
    </row>
    <row r="34" spans="1:14">
      <c r="A34" s="24"/>
      <c r="B34" s="17" t="s">
        <v>44</v>
      </c>
      <c r="C34" s="7">
        <f>C13+C33</f>
        <v>20.145458279456342</v>
      </c>
      <c r="D34" s="7">
        <f>D13+D33</f>
        <v>20.145458279456342</v>
      </c>
      <c r="E34" s="7">
        <f>E14+E15+E16+E33</f>
        <v>18.162778299273164</v>
      </c>
      <c r="F34" s="7">
        <f>F14+F15+F16+F33</f>
        <v>20.316349630064209</v>
      </c>
      <c r="G34" s="41"/>
      <c r="H34" s="40"/>
      <c r="I34" s="39"/>
      <c r="J34" s="47"/>
      <c r="K34" s="39"/>
      <c r="N34" s="40"/>
    </row>
    <row r="35" spans="1:14">
      <c r="A35" s="31"/>
      <c r="B35" s="14"/>
      <c r="C35" s="32"/>
      <c r="D35" s="32"/>
      <c r="E35" s="32"/>
      <c r="F35" s="33"/>
    </row>
    <row r="36" spans="1:14" s="20" customFormat="1" ht="12">
      <c r="A36" s="34"/>
      <c r="C36" s="35"/>
      <c r="D36" s="35"/>
      <c r="E36" s="35"/>
      <c r="F36" s="36"/>
    </row>
    <row r="37" spans="1:14">
      <c r="B37" t="s">
        <v>31</v>
      </c>
      <c r="F37" s="15"/>
      <c r="G37" s="15"/>
      <c r="H37" s="15"/>
    </row>
  </sheetData>
  <mergeCells count="10">
    <mergeCell ref="A11:A12"/>
    <mergeCell ref="B4:F4"/>
    <mergeCell ref="A2:F2"/>
    <mergeCell ref="C10:F10"/>
    <mergeCell ref="B3:F3"/>
    <mergeCell ref="C5:F5"/>
    <mergeCell ref="C6:F6"/>
    <mergeCell ref="C7:F7"/>
    <mergeCell ref="C8:F8"/>
    <mergeCell ref="C9:F9"/>
  </mergeCells>
  <pageMargins left="0.56999999999999995" right="0.15748031496062992" top="0.3937007874015748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Гог,67</vt:lpstr>
      <vt:lpstr>'Гог,67'!Область_печати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2016-10-26T08:35:02Z</dcterms:modified>
</cp:coreProperties>
</file>