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5-4" sheetId="2" r:id="rId1"/>
  </sheets>
  <definedNames>
    <definedName name="_xlnm.Print_Area" localSheetId="0">'5-4'!$A$1:$H$40</definedName>
  </definedNames>
  <calcPr calcId="125725" refMode="R1C1"/>
</workbook>
</file>

<file path=xl/calcChain.xml><?xml version="1.0" encoding="utf-8"?>
<calcChain xmlns="http://schemas.openxmlformats.org/spreadsheetml/2006/main">
  <c r="E28" i="2"/>
  <c r="E20"/>
  <c r="E17" s="1"/>
  <c r="D24"/>
  <c r="C24" s="1"/>
  <c r="D25"/>
  <c r="C25" s="1"/>
  <c r="D26"/>
  <c r="C26" s="1"/>
  <c r="D27"/>
  <c r="C27" s="1"/>
  <c r="D28"/>
  <c r="C28" s="1"/>
  <c r="C30"/>
  <c r="E14" l="1"/>
  <c r="E34" s="1"/>
  <c r="G16"/>
  <c r="G30" l="1"/>
  <c r="H22"/>
  <c r="H30"/>
  <c r="F22"/>
  <c r="D22" s="1"/>
  <c r="C22" s="1"/>
  <c r="D30"/>
  <c r="F30"/>
  <c r="C6"/>
  <c r="D31" l="1"/>
  <c r="F23"/>
  <c r="D23" s="1"/>
  <c r="C23" s="1"/>
  <c r="H23"/>
  <c r="G31"/>
  <c r="H21"/>
  <c r="F31"/>
  <c r="H31"/>
  <c r="G20" l="1"/>
  <c r="G32" s="1"/>
  <c r="G17" s="1"/>
  <c r="G14" s="1"/>
  <c r="G34" s="1"/>
  <c r="F21"/>
  <c r="D21" s="1"/>
  <c r="H20"/>
  <c r="H32" s="1"/>
  <c r="H17" s="1"/>
  <c r="H14" s="1"/>
  <c r="H34" s="1"/>
  <c r="C21" l="1"/>
  <c r="C20" s="1"/>
  <c r="C32" s="1"/>
  <c r="C17" s="1"/>
  <c r="C14" s="1"/>
  <c r="C34" s="1"/>
  <c r="F20"/>
  <c r="F32" s="1"/>
  <c r="F17" s="1"/>
  <c r="F14" s="1"/>
  <c r="F34" s="1"/>
  <c r="D20" l="1"/>
  <c r="D32" s="1"/>
  <c r="D17" s="1"/>
  <c r="D14" s="1"/>
  <c r="D34" s="1"/>
</calcChain>
</file>

<file path=xl/comments1.xml><?xml version="1.0" encoding="utf-8"?>
<comments xmlns="http://schemas.openxmlformats.org/spreadsheetml/2006/main">
  <authors>
    <author>Автор</author>
  </authors>
  <commentList>
    <comment ref="G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=8,37(4лифта)/4,67(2лифта)*3,35(согл.протокола)=6,00 руб
</t>
        </r>
      </text>
    </comment>
  </commentList>
</comments>
</file>

<file path=xl/sharedStrings.xml><?xml version="1.0" encoding="utf-8"?>
<sst xmlns="http://schemas.openxmlformats.org/spreadsheetml/2006/main" count="49" uniqueCount="46">
  <si>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</si>
  <si>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</si>
  <si>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</si>
  <si>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</si>
  <si>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</si>
  <si>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</si>
  <si>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</si>
  <si>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</si>
  <si>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</si>
  <si>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</si>
  <si>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Руб/м2</t>
  </si>
  <si>
    <t>Содержание и техническое обслуживание общего имущества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</si>
  <si>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</si>
  <si>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</si>
  <si>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</si>
  <si>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</si>
  <si>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</si>
  <si>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</si>
  <si>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</si>
  <si>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</si>
  <si>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</si>
  <si>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</si>
  <si>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</si>
  <si>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</si>
  <si>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</si>
  <si>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 xml:space="preserve">Руб/м2                      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</si>
  <si>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</si>
  <si>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Сброс снега с крыш</t>
  </si>
  <si>
    <t>Дератизация, дезинфекция подвалов</t>
  </si>
  <si>
    <t>в т.ч.содержание общедомовых коммуникаций</t>
  </si>
  <si>
    <t>3</t>
  </si>
  <si>
    <t>3.1</t>
  </si>
  <si>
    <t>Дополнительная услуга:</t>
  </si>
  <si>
    <t>Обслуживание домофона, руб/квартира</t>
  </si>
  <si>
    <t>3.2</t>
  </si>
  <si>
    <t>3.3</t>
  </si>
  <si>
    <t>3.4</t>
  </si>
  <si>
    <t>4</t>
  </si>
  <si>
    <r>
      <t>по адресу: пр</t>
    </r>
    <r>
      <rPr>
        <b/>
        <u/>
        <sz val="12"/>
        <rFont val="Calibri"/>
        <family val="2"/>
        <charset val="204"/>
        <scheme val="minor"/>
      </rPr>
      <t xml:space="preserve">. Жукова, 5/4 </t>
    </r>
  </si>
  <si>
    <t>Директор ООО "Дом - Сервис"                                                                                       В.О.Воловик</t>
  </si>
  <si>
    <t>Содержание и техническое обслуживание мусоропровода</t>
  </si>
  <si>
    <t>Содержание и техническое обслуживание лифтов</t>
  </si>
  <si>
    <r>
      <t xml:space="preserve">Руб/м2                       </t>
    </r>
    <r>
      <rPr>
        <b/>
        <sz val="10"/>
        <rFont val="Calibri"/>
        <family val="2"/>
        <charset val="204"/>
        <scheme val="minor"/>
      </rPr>
      <t>с 01.03.2015г.</t>
    </r>
  </si>
  <si>
    <t>Всего содержание и техническое обслуживание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</si>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</sst>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Alignment="1"/>
    <xf numFmtId="0" fontId="0" fillId="0" borderId="0" xfId="0" applyFont="1"/>
    <xf numFmtId="0" fontId="8" fillId="0" borderId="0" xfId="0" applyFont="1"/>
    <xf numFmtId="0" fontId="9" fillId="0" borderId="1" xfId="0" applyFont="1" applyBorder="1" applyAlignment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0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Alignment="1">
      <alignment horizontal="center"/>
    </xf>
    <xf numFmtId="2" fontId="13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2" fontId="4" fillId="0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8" fillId="0" borderId="9" xfId="0" applyFont="1" applyBorder="1"/>
    <xf numFmtId="2" fontId="4" fillId="0" borderId="6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9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topLeftCell="A16" zoomScaleNormal="100" workbookViewId="0">
      <selection activeCell="B40" sqref="B40"/>
    </sheetView>
  </sheetViews>
  <sheetFormatPr defaultColWidth="5" defaultRowHeight="15"/>
  <cols>
    <col min="1" max="1" width="6.625" style="25" customWidth="1"/>
    <col min="2" max="2" width="77.75" style="2" customWidth="1"/>
    <col min="3" max="3" width="12.625" style="15" hidden="1" customWidth="1"/>
    <col min="4" max="4" width="13.125" style="15" hidden="1" customWidth="1"/>
    <col min="5" max="5" width="13.125" style="15" customWidth="1"/>
    <col min="6" max="6" width="14.375" style="2" hidden="1" customWidth="1"/>
    <col min="7" max="7" width="13.875" style="2" hidden="1" customWidth="1"/>
    <col min="8" max="8" width="14.75" style="2" hidden="1" customWidth="1"/>
    <col min="9" max="9" width="7.625" style="2" customWidth="1"/>
    <col min="10" max="10" width="7" style="2" customWidth="1"/>
    <col min="11" max="11" width="5" style="2"/>
    <col min="12" max="12" width="7.625" style="2" customWidth="1"/>
    <col min="13" max="13" width="7.875" style="2" customWidth="1"/>
    <col min="14" max="16384" width="5" style="2"/>
  </cols>
  <sheetData>
    <row r="1" spans="1:13">
      <c r="A1" s="16"/>
      <c r="B1" s="1"/>
    </row>
    <row r="2" spans="1:13" ht="21" customHeight="1">
      <c r="A2" s="16"/>
      <c r="B2" s="1"/>
    </row>
    <row r="3" spans="1:13" ht="69.75" customHeight="1">
      <c r="A3" s="60" t="s">
        <v>44</v>
      </c>
      <c r="B3" s="60"/>
      <c r="C3" s="60"/>
      <c r="D3" s="60"/>
      <c r="E3" s="60"/>
      <c r="F3" s="60"/>
      <c r="G3" s="60"/>
      <c r="H3" s="60"/>
    </row>
    <row r="4" spans="1:13" ht="17.25" customHeight="1">
      <c r="A4" s="17"/>
      <c r="B4" s="59" t="s">
        <v>38</v>
      </c>
      <c r="C4" s="59"/>
      <c r="D4" s="59"/>
      <c r="E4" s="59"/>
      <c r="F4" s="59"/>
      <c r="G4" s="59"/>
      <c r="H4" s="59"/>
    </row>
    <row r="5" spans="1:13" s="3" customFormat="1" ht="15.75" hidden="1">
      <c r="A5" s="18"/>
      <c r="B5" s="56" t="s">
        <v>0</v>
      </c>
      <c r="C5" s="57"/>
      <c r="D5" s="57"/>
      <c r="E5" s="57"/>
      <c r="F5" s="57"/>
      <c r="G5" s="57"/>
      <c r="H5" s="58"/>
      <c r="I5" s="38"/>
    </row>
    <row r="6" spans="1:13" s="3" customFormat="1" ht="15.75" hidden="1">
      <c r="A6" s="18"/>
      <c r="B6" s="4" t="s">
        <v>1</v>
      </c>
      <c r="C6" s="61">
        <f>C7+C8</f>
        <v>4435.18</v>
      </c>
      <c r="D6" s="61"/>
      <c r="E6" s="61"/>
      <c r="F6" s="61"/>
      <c r="G6" s="61"/>
      <c r="H6" s="61"/>
      <c r="I6" s="38"/>
    </row>
    <row r="7" spans="1:13" s="3" customFormat="1" ht="15.75" hidden="1">
      <c r="A7" s="18"/>
      <c r="B7" s="5" t="s">
        <v>2</v>
      </c>
      <c r="C7" s="62">
        <v>4017.48</v>
      </c>
      <c r="D7" s="62"/>
      <c r="E7" s="62"/>
      <c r="F7" s="62"/>
      <c r="G7" s="62"/>
      <c r="H7" s="62"/>
      <c r="I7" s="38"/>
    </row>
    <row r="8" spans="1:13" s="3" customFormat="1" ht="15.75" hidden="1">
      <c r="A8" s="18"/>
      <c r="B8" s="5" t="s">
        <v>3</v>
      </c>
      <c r="C8" s="62">
        <v>417.7</v>
      </c>
      <c r="D8" s="62"/>
      <c r="E8" s="62"/>
      <c r="F8" s="62"/>
      <c r="G8" s="62"/>
      <c r="H8" s="62"/>
      <c r="I8" s="38"/>
    </row>
    <row r="9" spans="1:13" s="3" customFormat="1" ht="15.75" hidden="1">
      <c r="A9" s="18"/>
      <c r="B9" s="6" t="s">
        <v>4</v>
      </c>
      <c r="C9" s="55">
        <v>12</v>
      </c>
      <c r="D9" s="55"/>
      <c r="E9" s="55"/>
      <c r="F9" s="55"/>
      <c r="G9" s="55"/>
      <c r="H9" s="55"/>
      <c r="I9" s="38"/>
    </row>
    <row r="10" spans="1:13" s="3" customFormat="1" ht="15.75" hidden="1">
      <c r="A10" s="18"/>
      <c r="B10" s="6" t="s">
        <v>5</v>
      </c>
      <c r="C10" s="55">
        <v>2</v>
      </c>
      <c r="D10" s="55"/>
      <c r="E10" s="55"/>
      <c r="F10" s="55"/>
      <c r="G10" s="55"/>
      <c r="H10" s="55"/>
      <c r="I10" s="38"/>
    </row>
    <row r="11" spans="1:13" s="3" customFormat="1" ht="15.75" hidden="1">
      <c r="A11" s="18"/>
      <c r="B11" s="6" t="s">
        <v>6</v>
      </c>
      <c r="C11" s="55">
        <v>58</v>
      </c>
      <c r="D11" s="55"/>
      <c r="E11" s="55"/>
      <c r="F11" s="55"/>
      <c r="G11" s="55"/>
      <c r="H11" s="55"/>
      <c r="I11" s="38"/>
    </row>
    <row r="12" spans="1:13" s="3" customFormat="1" ht="15.75" hidden="1">
      <c r="A12" s="18"/>
      <c r="B12" s="6" t="s">
        <v>7</v>
      </c>
      <c r="C12" s="55">
        <v>2</v>
      </c>
      <c r="D12" s="55"/>
      <c r="E12" s="55"/>
      <c r="F12" s="55"/>
      <c r="G12" s="63">
        <v>4</v>
      </c>
      <c r="H12" s="64"/>
      <c r="I12" s="38"/>
    </row>
    <row r="13" spans="1:13" ht="27.75">
      <c r="A13" s="19" t="s">
        <v>8</v>
      </c>
      <c r="B13" s="7" t="s">
        <v>9</v>
      </c>
      <c r="C13" s="39" t="s">
        <v>25</v>
      </c>
      <c r="D13" s="39" t="s">
        <v>42</v>
      </c>
      <c r="E13" s="39" t="s">
        <v>42</v>
      </c>
      <c r="F13" s="35" t="s">
        <v>10</v>
      </c>
      <c r="G13" s="35" t="s">
        <v>10</v>
      </c>
      <c r="H13" s="35" t="s">
        <v>10</v>
      </c>
    </row>
    <row r="14" spans="1:13" ht="25.5" customHeight="1">
      <c r="A14" s="40"/>
      <c r="B14" s="9" t="s">
        <v>43</v>
      </c>
      <c r="C14" s="50">
        <f>C15+C16+C17</f>
        <v>15.922725031161916</v>
      </c>
      <c r="D14" s="50">
        <f>D15+D16+D17</f>
        <v>17.396874496370476</v>
      </c>
      <c r="E14" s="50">
        <f>E15+E16+E17</f>
        <v>16.923522269427707</v>
      </c>
      <c r="F14" s="50">
        <f t="shared" ref="F14:H14" si="0">F15+F16+F17</f>
        <v>16.493224134932255</v>
      </c>
      <c r="G14" s="50">
        <f t="shared" si="0"/>
        <v>20.117550509942554</v>
      </c>
      <c r="H14" s="50">
        <f t="shared" si="0"/>
        <v>20.574224134932258</v>
      </c>
      <c r="I14" s="42"/>
      <c r="J14" s="15"/>
      <c r="L14" s="29"/>
      <c r="M14" s="29"/>
    </row>
    <row r="15" spans="1:13" ht="18.75" customHeight="1">
      <c r="A15" s="27">
        <v>1</v>
      </c>
      <c r="B15" s="41" t="s">
        <v>40</v>
      </c>
      <c r="C15" s="44">
        <v>0</v>
      </c>
      <c r="D15" s="44">
        <v>0.48</v>
      </c>
      <c r="E15" s="44">
        <v>0</v>
      </c>
      <c r="F15" s="44">
        <v>0.62</v>
      </c>
      <c r="G15" s="44">
        <v>0.48</v>
      </c>
      <c r="H15" s="44">
        <v>0.62</v>
      </c>
    </row>
    <row r="16" spans="1:13" ht="18" customHeight="1">
      <c r="A16" s="30" t="s">
        <v>23</v>
      </c>
      <c r="B16" s="41" t="s">
        <v>41</v>
      </c>
      <c r="C16" s="44">
        <v>3.35</v>
      </c>
      <c r="D16" s="44">
        <v>3.35</v>
      </c>
      <c r="E16" s="44">
        <v>3.35</v>
      </c>
      <c r="F16" s="44">
        <v>4.68</v>
      </c>
      <c r="G16" s="44">
        <f>H16/F16*D16</f>
        <v>6.0056623931623943</v>
      </c>
      <c r="H16" s="44">
        <v>8.39</v>
      </c>
    </row>
    <row r="17" spans="1:10">
      <c r="A17" s="28" t="s">
        <v>30</v>
      </c>
      <c r="B17" s="41" t="s">
        <v>11</v>
      </c>
      <c r="C17" s="43">
        <f>C18+C19+C32+C20</f>
        <v>12.572725031161916</v>
      </c>
      <c r="D17" s="43">
        <f t="shared" ref="D17:H17" si="1">D18+D19+D32+D20</f>
        <v>13.566874496370476</v>
      </c>
      <c r="E17" s="43">
        <f t="shared" ref="E17" si="2">E18+E19+E32+E20</f>
        <v>13.573522269427706</v>
      </c>
      <c r="F17" s="43">
        <f t="shared" si="1"/>
        <v>11.193224134932256</v>
      </c>
      <c r="G17" s="43">
        <f t="shared" si="1"/>
        <v>13.631888116780157</v>
      </c>
      <c r="H17" s="43">
        <f t="shared" si="1"/>
        <v>11.564224134932257</v>
      </c>
    </row>
    <row r="18" spans="1:10">
      <c r="A18" s="28" t="s">
        <v>31</v>
      </c>
      <c r="B18" s="45" t="s">
        <v>12</v>
      </c>
      <c r="C18" s="43">
        <v>0.9</v>
      </c>
      <c r="D18" s="43">
        <v>0.96</v>
      </c>
      <c r="E18" s="43">
        <v>0.42</v>
      </c>
      <c r="F18" s="43">
        <v>0.96</v>
      </c>
      <c r="G18" s="43">
        <v>0.96</v>
      </c>
      <c r="H18" s="43">
        <v>0.96</v>
      </c>
    </row>
    <row r="19" spans="1:10">
      <c r="A19" s="28" t="s">
        <v>34</v>
      </c>
      <c r="B19" s="46" t="s">
        <v>13</v>
      </c>
      <c r="C19" s="43">
        <v>0.62</v>
      </c>
      <c r="D19" s="43">
        <v>0.62</v>
      </c>
      <c r="E19" s="43">
        <v>0.62</v>
      </c>
      <c r="F19" s="43">
        <v>0.62</v>
      </c>
      <c r="G19" s="43">
        <v>0.62</v>
      </c>
      <c r="H19" s="43">
        <v>0.62</v>
      </c>
    </row>
    <row r="20" spans="1:10" ht="30">
      <c r="A20" s="28" t="s">
        <v>35</v>
      </c>
      <c r="B20" s="41" t="s">
        <v>14</v>
      </c>
      <c r="C20" s="43">
        <f t="shared" ref="C20:H20" si="3">C21+C27+C28+C30+C31</f>
        <v>9.3624773010562876</v>
      </c>
      <c r="D20" s="43">
        <f t="shared" si="3"/>
        <v>10.253522269427705</v>
      </c>
      <c r="E20" s="43">
        <f t="shared" si="3"/>
        <v>10.793522269427706</v>
      </c>
      <c r="F20" s="43">
        <f t="shared" si="3"/>
        <v>7.9620219408475057</v>
      </c>
      <c r="G20" s="43">
        <f t="shared" si="3"/>
        <v>10.071201706785379</v>
      </c>
      <c r="H20" s="43">
        <f t="shared" si="3"/>
        <v>7.9620219408475057</v>
      </c>
      <c r="J20" s="29"/>
    </row>
    <row r="21" spans="1:10" ht="63.75" customHeight="1">
      <c r="A21" s="52"/>
      <c r="B21" s="10" t="s">
        <v>26</v>
      </c>
      <c r="C21" s="21">
        <f>D21*0.912</f>
        <v>3.4914465931298015</v>
      </c>
      <c r="D21" s="21">
        <f>F21*1.293</f>
        <v>3.8283405626423264</v>
      </c>
      <c r="E21" s="21">
        <v>3.8283405626423264</v>
      </c>
      <c r="F21" s="21">
        <f>F22+F23+F24+F25+F26</f>
        <v>2.9608202340621244</v>
      </c>
      <c r="G21" s="21">
        <v>3.75</v>
      </c>
      <c r="H21" s="21">
        <f>H22+H23+H24+H25+H26</f>
        <v>2.9608202340621244</v>
      </c>
    </row>
    <row r="22" spans="1:10" ht="15" hidden="1" customHeight="1">
      <c r="A22" s="53"/>
      <c r="B22" s="11" t="s">
        <v>15</v>
      </c>
      <c r="C22" s="21">
        <f t="shared" ref="C22:C28" si="4">D22*0.912</f>
        <v>0.11800207741679826</v>
      </c>
      <c r="D22" s="21">
        <f t="shared" ref="D22:D28" si="5">F22*1.293</f>
        <v>0.12938824278157704</v>
      </c>
      <c r="E22" s="21">
        <v>0.12938824278157704</v>
      </c>
      <c r="F22" s="21">
        <f>1000/(4435.18+5558)</f>
        <v>0.10006824654414311</v>
      </c>
      <c r="G22" s="21"/>
      <c r="H22" s="21">
        <f>1000/(4435.18+5558)</f>
        <v>0.10006824654414311</v>
      </c>
    </row>
    <row r="23" spans="1:10" ht="15" hidden="1" customHeight="1">
      <c r="A23" s="53"/>
      <c r="B23" s="12" t="s">
        <v>16</v>
      </c>
      <c r="C23" s="21">
        <f t="shared" si="4"/>
        <v>0.4018201957130037</v>
      </c>
      <c r="D23" s="21">
        <f t="shared" si="5"/>
        <v>0.44059231986074965</v>
      </c>
      <c r="E23" s="21">
        <v>0.44059231986074965</v>
      </c>
      <c r="F23" s="21">
        <f>800*2/C6-0.02</f>
        <v>0.34075198751798119</v>
      </c>
      <c r="G23" s="21"/>
      <c r="H23" s="21">
        <f>800*2/C6-0.02</f>
        <v>0.34075198751798119</v>
      </c>
    </row>
    <row r="24" spans="1:10" ht="15" hidden="1" customHeight="1">
      <c r="A24" s="53"/>
      <c r="B24" s="12" t="s">
        <v>17</v>
      </c>
      <c r="C24" s="21">
        <f t="shared" si="4"/>
        <v>0.14150592000000001</v>
      </c>
      <c r="D24" s="21">
        <f t="shared" si="5"/>
        <v>0.15515999999999999</v>
      </c>
      <c r="E24" s="21">
        <v>0.15515999999999999</v>
      </c>
      <c r="F24" s="21">
        <v>0.12</v>
      </c>
      <c r="G24" s="21"/>
      <c r="H24" s="21">
        <v>0.12</v>
      </c>
    </row>
    <row r="25" spans="1:10" ht="15" hidden="1" customHeight="1">
      <c r="A25" s="53"/>
      <c r="B25" s="12" t="s">
        <v>29</v>
      </c>
      <c r="C25" s="21">
        <f t="shared" si="4"/>
        <v>1.3089297600000001</v>
      </c>
      <c r="D25" s="21">
        <f t="shared" si="5"/>
        <v>1.43523</v>
      </c>
      <c r="E25" s="21">
        <v>1.43523</v>
      </c>
      <c r="F25" s="21">
        <v>1.1100000000000001</v>
      </c>
      <c r="G25" s="21"/>
      <c r="H25" s="21">
        <v>1.1100000000000001</v>
      </c>
    </row>
    <row r="26" spans="1:10" ht="15" hidden="1" customHeight="1">
      <c r="A26" s="53"/>
      <c r="B26" s="47" t="s">
        <v>18</v>
      </c>
      <c r="C26" s="21">
        <f t="shared" si="4"/>
        <v>1.5211886400000001</v>
      </c>
      <c r="D26" s="21">
        <f t="shared" si="5"/>
        <v>1.66797</v>
      </c>
      <c r="E26" s="21">
        <v>1.66797</v>
      </c>
      <c r="F26" s="26">
        <v>1.29</v>
      </c>
      <c r="G26" s="26"/>
      <c r="H26" s="26">
        <v>1.29</v>
      </c>
    </row>
    <row r="27" spans="1:10" ht="51.75" customHeight="1">
      <c r="A27" s="53"/>
      <c r="B27" s="10" t="s">
        <v>19</v>
      </c>
      <c r="C27" s="21">
        <f t="shared" si="4"/>
        <v>3.4315185600000002</v>
      </c>
      <c r="D27" s="21">
        <f t="shared" si="5"/>
        <v>3.7626300000000001</v>
      </c>
      <c r="E27" s="21">
        <v>3.7626300000000001</v>
      </c>
      <c r="F27" s="21">
        <v>2.91</v>
      </c>
      <c r="G27" s="21">
        <v>3.7</v>
      </c>
      <c r="H27" s="21">
        <v>2.91</v>
      </c>
    </row>
    <row r="28" spans="1:10" ht="65.25" customHeight="1">
      <c r="A28" s="53"/>
      <c r="B28" s="13" t="s">
        <v>20</v>
      </c>
      <c r="C28" s="21">
        <f t="shared" si="4"/>
        <v>2.2994712000000002</v>
      </c>
      <c r="D28" s="21">
        <f t="shared" si="5"/>
        <v>2.52135</v>
      </c>
      <c r="E28" s="21">
        <f>2.52135+0.54</f>
        <v>3.06135</v>
      </c>
      <c r="F28" s="21">
        <v>1.95</v>
      </c>
      <c r="G28" s="21">
        <v>2.48</v>
      </c>
      <c r="H28" s="21">
        <v>1.95</v>
      </c>
    </row>
    <row r="29" spans="1:10" ht="15" hidden="1" customHeight="1">
      <c r="A29" s="53"/>
      <c r="B29" s="14" t="s">
        <v>27</v>
      </c>
      <c r="C29" s="23"/>
      <c r="D29" s="23"/>
      <c r="E29" s="23"/>
      <c r="F29" s="23"/>
      <c r="G29" s="23"/>
      <c r="H29" s="23"/>
    </row>
    <row r="30" spans="1:10" s="24" customFormat="1" ht="30" customHeight="1">
      <c r="A30" s="53"/>
      <c r="B30" s="10" t="s">
        <v>21</v>
      </c>
      <c r="C30" s="21">
        <f>600/(4435.18+5558)</f>
        <v>6.0040947926485864E-2</v>
      </c>
      <c r="D30" s="21">
        <f>660/(4435.18+5558)</f>
        <v>6.6045042719134445E-2</v>
      </c>
      <c r="E30" s="21">
        <v>6.6045042719134445E-2</v>
      </c>
      <c r="F30" s="21">
        <f>660/(4435.18+5558)</f>
        <v>6.6045042719134445E-2</v>
      </c>
      <c r="G30" s="21">
        <f>660/(4435.18+5558)</f>
        <v>6.6045042719134445E-2</v>
      </c>
      <c r="H30" s="21">
        <f>660/(4435.18+5558)</f>
        <v>6.6045042719134445E-2</v>
      </c>
    </row>
    <row r="31" spans="1:10" s="24" customFormat="1">
      <c r="A31" s="54"/>
      <c r="B31" s="10" t="s">
        <v>28</v>
      </c>
      <c r="C31" s="23">
        <v>0.08</v>
      </c>
      <c r="D31" s="23">
        <f>4000/C6/12</f>
        <v>7.515666406624609E-2</v>
      </c>
      <c r="E31" s="23">
        <v>7.515666406624609E-2</v>
      </c>
      <c r="F31" s="23">
        <f>4000/C6/12</f>
        <v>7.515666406624609E-2</v>
      </c>
      <c r="G31" s="23">
        <f>4000/C6/12</f>
        <v>7.515666406624609E-2</v>
      </c>
      <c r="H31" s="23">
        <f>4000/C6/12</f>
        <v>7.515666406624609E-2</v>
      </c>
    </row>
    <row r="32" spans="1:10">
      <c r="A32" s="28" t="s">
        <v>36</v>
      </c>
      <c r="B32" s="48" t="s">
        <v>22</v>
      </c>
      <c r="C32" s="43">
        <f>(C15+C16+C18+C19+C20+C33)*0.1</f>
        <v>1.6902477301056287</v>
      </c>
      <c r="D32" s="43">
        <f t="shared" ref="D32:H32" si="6">(D15+D16+D18+D19+D20+D33)*0.1</f>
        <v>1.7333522269427704</v>
      </c>
      <c r="E32" s="43">
        <v>1.74</v>
      </c>
      <c r="F32" s="43">
        <f t="shared" si="6"/>
        <v>1.6512021940847506</v>
      </c>
      <c r="G32" s="43">
        <f t="shared" si="6"/>
        <v>1.9806864099947774</v>
      </c>
      <c r="H32" s="43">
        <f t="shared" si="6"/>
        <v>2.0222021940847505</v>
      </c>
    </row>
    <row r="33" spans="1:13" ht="22.5" customHeight="1">
      <c r="A33" s="49" t="s">
        <v>37</v>
      </c>
      <c r="B33" s="51" t="s">
        <v>24</v>
      </c>
      <c r="C33" s="37">
        <v>2.67</v>
      </c>
      <c r="D33" s="37">
        <v>1.67</v>
      </c>
      <c r="E33" s="37">
        <v>1.67</v>
      </c>
      <c r="F33" s="37">
        <v>1.67</v>
      </c>
      <c r="G33" s="37">
        <v>1.67</v>
      </c>
      <c r="H33" s="37">
        <v>1.67</v>
      </c>
    </row>
    <row r="34" spans="1:13" ht="21" customHeight="1">
      <c r="A34" s="20"/>
      <c r="B34" s="36" t="s">
        <v>45</v>
      </c>
      <c r="C34" s="8">
        <f>C14+C33</f>
        <v>18.592725031161915</v>
      </c>
      <c r="D34" s="8">
        <f>D14+D33</f>
        <v>19.066874496370474</v>
      </c>
      <c r="E34" s="8">
        <f>E14+E33</f>
        <v>18.593522269427709</v>
      </c>
      <c r="F34" s="8">
        <f>F14+F33</f>
        <v>18.163224134932257</v>
      </c>
      <c r="G34" s="8">
        <f>G14+G33</f>
        <v>21.787550509942555</v>
      </c>
      <c r="H34" s="8">
        <f>H14+H33</f>
        <v>22.24422413493226</v>
      </c>
      <c r="J34" s="29"/>
      <c r="L34" s="34"/>
      <c r="M34" s="34"/>
    </row>
    <row r="35" spans="1:13" ht="21" customHeight="1">
      <c r="A35" s="65"/>
      <c r="B35" s="66"/>
      <c r="C35" s="42"/>
      <c r="D35" s="42"/>
      <c r="E35" s="42"/>
      <c r="F35" s="42"/>
      <c r="G35" s="42"/>
      <c r="H35" s="42"/>
      <c r="J35" s="29"/>
      <c r="L35" s="34"/>
      <c r="M35" s="34"/>
    </row>
    <row r="36" spans="1:13" s="34" customFormat="1" ht="25.5" customHeight="1">
      <c r="A36" s="32"/>
      <c r="B36" s="33" t="s">
        <v>32</v>
      </c>
      <c r="C36" s="15"/>
      <c r="D36" s="15"/>
      <c r="E36" s="15"/>
    </row>
    <row r="37" spans="1:13">
      <c r="A37" s="20"/>
      <c r="B37" s="31" t="s">
        <v>33</v>
      </c>
      <c r="C37" s="22">
        <v>55</v>
      </c>
      <c r="D37" s="22">
        <v>55</v>
      </c>
      <c r="E37" s="22">
        <v>55</v>
      </c>
      <c r="F37" s="22">
        <v>55</v>
      </c>
      <c r="G37" s="22">
        <v>55</v>
      </c>
    </row>
    <row r="40" spans="1:13">
      <c r="B40" t="s">
        <v>39</v>
      </c>
      <c r="C40" s="2"/>
      <c r="D40" s="2"/>
      <c r="E40" s="2"/>
      <c r="F40" s="15"/>
      <c r="G40" s="15"/>
      <c r="H40" s="15"/>
      <c r="I40" s="15"/>
    </row>
  </sheetData>
  <mergeCells count="12">
    <mergeCell ref="A21:A31"/>
    <mergeCell ref="C11:H11"/>
    <mergeCell ref="B5:H5"/>
    <mergeCell ref="B4:H4"/>
    <mergeCell ref="A3:H3"/>
    <mergeCell ref="C12:F12"/>
    <mergeCell ref="C6:H6"/>
    <mergeCell ref="C7:H7"/>
    <mergeCell ref="C8:H8"/>
    <mergeCell ref="C9:H9"/>
    <mergeCell ref="C10:H10"/>
    <mergeCell ref="G12:H12"/>
  </mergeCells>
  <pageMargins left="0.54" right="0.19685039370078741" top="0.31496062992125984" bottom="0.7480314960629921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5-4</vt:lpstr>
      <vt:lpstr>'5-4'!Область_печати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2016-10-28T03:10:46Z</dcterms:modified>
</cp:coreProperties>
</file>