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5-5" sheetId="2" r:id="rId1"/>
  </sheets>
  <definedNames>
    <definedName name="_xlnm.Print_Area" localSheetId="0">'5-5'!$A$1:$H$42</definedName>
  </definedNames>
  <calcPr calcId="125725"/>
</workbook>
</file>

<file path=xl/calcChain.xml><?xml version="1.0" encoding="utf-8"?>
<calcChain xmlns="http://schemas.openxmlformats.org/spreadsheetml/2006/main">
  <c r="H33" i="2"/>
  <c r="E33"/>
  <c r="H18"/>
  <c r="E18"/>
  <c r="H15"/>
  <c r="H35" s="1"/>
  <c r="H29"/>
  <c r="H21"/>
  <c r="E29"/>
  <c r="E21"/>
  <c r="E15" s="1"/>
  <c r="E35" s="1"/>
  <c r="C25"/>
  <c r="C27"/>
  <c r="D25"/>
  <c r="D26"/>
  <c r="C26" s="1"/>
  <c r="D27"/>
  <c r="D28"/>
  <c r="C28" s="1"/>
  <c r="D29"/>
  <c r="C29" s="1"/>
  <c r="C6"/>
  <c r="G31" l="1"/>
  <c r="F31"/>
  <c r="G23" l="1"/>
  <c r="D23" s="1"/>
  <c r="C23" s="1"/>
  <c r="F23"/>
  <c r="C31" l="1"/>
  <c r="D31"/>
  <c r="D32" l="1"/>
  <c r="G32"/>
  <c r="F32"/>
  <c r="F24"/>
  <c r="G24"/>
  <c r="G22" l="1"/>
  <c r="D22" s="1"/>
  <c r="D24"/>
  <c r="C24" s="1"/>
  <c r="G21"/>
  <c r="G33" s="1"/>
  <c r="G18" s="1"/>
  <c r="F22"/>
  <c r="C22" l="1"/>
  <c r="C21" s="1"/>
  <c r="C33" s="1"/>
  <c r="C18" s="1"/>
  <c r="C15" s="1"/>
  <c r="C35" s="1"/>
  <c r="G15"/>
  <c r="G35" s="1"/>
  <c r="F21"/>
  <c r="F33" s="1"/>
  <c r="F18" s="1"/>
  <c r="D21" l="1"/>
  <c r="D33" s="1"/>
  <c r="D18" s="1"/>
  <c r="D15" s="1"/>
  <c r="D35" s="1"/>
  <c r="F15"/>
  <c r="F35" s="1"/>
</calcChain>
</file>

<file path=xl/comments1.xml><?xml version="1.0" encoding="utf-8"?>
<comments xmlns="http://schemas.openxmlformats.org/spreadsheetml/2006/main">
  <authors>
    <author>Автор</author>
  </authors>
  <commentList>
    <comment ref="D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протокола</t>
        </r>
      </text>
    </comment>
  </commentList>
</comments>
</file>

<file path=xl/sharedStrings.xml><?xml version="1.0" encoding="utf-8"?>
<sst xmlns="http://schemas.openxmlformats.org/spreadsheetml/2006/main" count="50" uniqueCount="48">
  <si>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</si>
  <si>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</si>
  <si>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</si>
  <si>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</si>
  <si>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</si>
  <si>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</si>
  <si>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</si>
  <si>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</si>
  <si>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</si>
  <si>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</si>
  <si>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</si>
  <si>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Руб/м2</t>
  </si>
  <si>
    <t>Содержание и техническое обслуживание общего имущества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</si>
  <si>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</si>
  <si>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</si>
  <si>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</si>
  <si>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</si>
  <si>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</si>
  <si>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</si>
  <si>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</si>
  <si>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</si>
  <si>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</si>
  <si>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</si>
  <si>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</si>
  <si>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</si>
  <si>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</si>
  <si>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 xml:space="preserve">Руб/м2                      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</si>
  <si>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</si>
  <si>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</si>
  <si>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</si>
  <si>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в т.ч.содержание общедомовых коммуникаций</t>
  </si>
  <si>
    <t>3</t>
  </si>
  <si>
    <t>Дополнительная услуга:</t>
  </si>
  <si>
    <t>Обслуживание домофона, руб/квартира</t>
  </si>
  <si>
    <r>
      <t>по адресу: пр</t>
    </r>
    <r>
      <rPr>
        <b/>
        <u/>
        <sz val="12"/>
        <rFont val="Calibri"/>
        <family val="2"/>
        <charset val="204"/>
        <scheme val="minor"/>
      </rPr>
      <t>. Жукова, 5/5</t>
    </r>
  </si>
  <si>
    <t>Директор ООО "Дом - Сервис"                                                                                       В.О.Воловик</t>
  </si>
  <si>
    <t>Содержание и техническое обслуживание мусоропровода</t>
  </si>
  <si>
    <t>Содержание и техническое обслуживание лифтов</t>
  </si>
  <si>
    <t>Всего содержание и техническое обслуживание общего имущества</t>
  </si>
  <si>
    <t>1</t>
  </si>
  <si>
    <t>2.1</t>
  </si>
  <si>
    <t>2.2</t>
  </si>
  <si>
    <t>2.3</t>
  </si>
  <si>
    <t>2.4</t>
  </si>
  <si>
    <t>Руб/м2                        с 01.03.2015г.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</si>
  <si>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                                                          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</si>
  <si>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</si>
  <si>
    <t>Руб/м2                        с 01.01.2017г.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</si>
</sst>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0" borderId="9" xfId="0" applyFont="1" applyBorder="1"/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9" fillId="0" borderId="2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zoomScaleNormal="100" workbookViewId="0">
      <selection activeCell="O29" sqref="O29"/>
    </sheetView>
  </sheetViews>
  <sheetFormatPr defaultColWidth="5" defaultRowHeight="15"/>
  <cols>
    <col min="1" max="1" width="6.5703125" style="28" customWidth="1"/>
    <col min="2" max="2" width="77.7109375" style="2" customWidth="1"/>
    <col min="3" max="3" width="13.140625" style="17" hidden="1" customWidth="1"/>
    <col min="4" max="5" width="13.42578125" style="17" hidden="1" customWidth="1"/>
    <col min="6" max="6" width="14.42578125" style="2" hidden="1" customWidth="1"/>
    <col min="7" max="7" width="14.7109375" style="2" hidden="1" customWidth="1"/>
    <col min="8" max="8" width="13.42578125" style="17" customWidth="1"/>
    <col min="9" max="9" width="7" style="2" customWidth="1"/>
    <col min="10" max="16384" width="5" style="2"/>
  </cols>
  <sheetData>
    <row r="1" spans="1:9">
      <c r="A1" s="18"/>
      <c r="B1" s="1"/>
    </row>
    <row r="2" spans="1:9" ht="21" customHeight="1">
      <c r="A2" s="18"/>
      <c r="B2" s="1"/>
    </row>
    <row r="3" spans="1:9" ht="69.75" customHeight="1">
      <c r="A3" s="67" t="s">
        <v>45</v>
      </c>
      <c r="B3" s="67"/>
      <c r="C3" s="67"/>
      <c r="D3" s="67"/>
      <c r="E3" s="67"/>
      <c r="F3" s="67"/>
      <c r="G3" s="67"/>
      <c r="H3" s="2"/>
    </row>
    <row r="4" spans="1:9" ht="17.25" customHeight="1">
      <c r="A4" s="19"/>
      <c r="B4" s="66" t="s">
        <v>34</v>
      </c>
      <c r="C4" s="66"/>
      <c r="D4" s="66"/>
      <c r="E4" s="66"/>
      <c r="F4" s="66"/>
      <c r="G4" s="66"/>
      <c r="H4" s="2"/>
    </row>
    <row r="5" spans="1:9" s="4" customFormat="1" ht="15.75" hidden="1">
      <c r="A5" s="20"/>
      <c r="B5" s="63" t="s">
        <v>0</v>
      </c>
      <c r="C5" s="64"/>
      <c r="D5" s="64"/>
      <c r="E5" s="64"/>
      <c r="F5" s="64"/>
      <c r="G5" s="65"/>
      <c r="H5" s="47"/>
    </row>
    <row r="6" spans="1:9" s="4" customFormat="1" ht="15.75" hidden="1">
      <c r="A6" s="20"/>
      <c r="B6" s="5" t="s">
        <v>1</v>
      </c>
      <c r="C6" s="68">
        <f>C7+C8</f>
        <v>5558</v>
      </c>
      <c r="D6" s="69"/>
      <c r="E6" s="69"/>
      <c r="F6" s="69"/>
      <c r="G6" s="70"/>
      <c r="H6" s="47"/>
    </row>
    <row r="7" spans="1:9" s="4" customFormat="1" ht="15.75" hidden="1">
      <c r="A7" s="20"/>
      <c r="B7" s="6" t="s">
        <v>2</v>
      </c>
      <c r="C7" s="71">
        <v>5111.7</v>
      </c>
      <c r="D7" s="72"/>
      <c r="E7" s="72"/>
      <c r="F7" s="72"/>
      <c r="G7" s="73"/>
      <c r="H7" s="47"/>
    </row>
    <row r="8" spans="1:9" s="4" customFormat="1" ht="15.75" hidden="1">
      <c r="A8" s="20"/>
      <c r="B8" s="6" t="s">
        <v>3</v>
      </c>
      <c r="C8" s="74">
        <v>446.3</v>
      </c>
      <c r="D8" s="74"/>
      <c r="E8" s="74"/>
      <c r="F8" s="74"/>
      <c r="G8" s="74"/>
      <c r="H8" s="47"/>
    </row>
    <row r="9" spans="1:9" s="4" customFormat="1" ht="15.75" hidden="1">
      <c r="A9" s="20"/>
      <c r="B9" s="6" t="s">
        <v>4</v>
      </c>
      <c r="C9" s="3"/>
      <c r="D9" s="3"/>
      <c r="E9" s="3"/>
      <c r="F9" s="3"/>
      <c r="G9" s="6"/>
      <c r="H9" s="3"/>
    </row>
    <row r="10" spans="1:9" s="4" customFormat="1" ht="15.75" hidden="1">
      <c r="A10" s="20"/>
      <c r="B10" s="7" t="s">
        <v>5</v>
      </c>
      <c r="C10" s="62">
        <v>13</v>
      </c>
      <c r="D10" s="62"/>
      <c r="E10" s="62"/>
      <c r="F10" s="62"/>
      <c r="G10" s="62"/>
      <c r="H10" s="47"/>
    </row>
    <row r="11" spans="1:9" s="4" customFormat="1" ht="15.75" hidden="1">
      <c r="A11" s="20"/>
      <c r="B11" s="7" t="s">
        <v>6</v>
      </c>
      <c r="C11" s="62">
        <v>1</v>
      </c>
      <c r="D11" s="62"/>
      <c r="E11" s="62"/>
      <c r="F11" s="62"/>
      <c r="G11" s="62"/>
      <c r="H11" s="47"/>
    </row>
    <row r="12" spans="1:9" s="4" customFormat="1" ht="15.75" hidden="1">
      <c r="A12" s="20"/>
      <c r="B12" s="7" t="s">
        <v>7</v>
      </c>
      <c r="C12" s="62">
        <v>63</v>
      </c>
      <c r="D12" s="62"/>
      <c r="E12" s="62"/>
      <c r="F12" s="62"/>
      <c r="G12" s="62"/>
      <c r="H12" s="47"/>
    </row>
    <row r="13" spans="1:9" s="4" customFormat="1" ht="15.75" hidden="1">
      <c r="A13" s="20"/>
      <c r="B13" s="7" t="s">
        <v>8</v>
      </c>
      <c r="C13" s="46">
        <v>1</v>
      </c>
      <c r="D13" s="46">
        <v>2</v>
      </c>
      <c r="E13" s="57"/>
      <c r="F13" s="46">
        <v>1</v>
      </c>
      <c r="G13" s="46">
        <v>2</v>
      </c>
      <c r="H13" s="58"/>
    </row>
    <row r="14" spans="1:9" ht="30">
      <c r="A14" s="21" t="s">
        <v>9</v>
      </c>
      <c r="B14" s="8" t="s">
        <v>10</v>
      </c>
      <c r="C14" s="42" t="s">
        <v>26</v>
      </c>
      <c r="D14" s="42" t="s">
        <v>44</v>
      </c>
      <c r="E14" s="42" t="s">
        <v>44</v>
      </c>
      <c r="F14" s="43" t="s">
        <v>11</v>
      </c>
      <c r="G14" s="43" t="s">
        <v>11</v>
      </c>
      <c r="H14" s="42" t="s">
        <v>47</v>
      </c>
    </row>
    <row r="15" spans="1:9" ht="23.25" customHeight="1">
      <c r="A15" s="34"/>
      <c r="B15" s="10" t="s">
        <v>38</v>
      </c>
      <c r="C15" s="33">
        <f>C16+C17+C18</f>
        <v>15.920898794721589</v>
      </c>
      <c r="D15" s="33">
        <f>D16+D17+D18</f>
        <v>16.915469425775004</v>
      </c>
      <c r="E15" s="33">
        <f>E16+E17+E18</f>
        <v>16.915469425775004</v>
      </c>
      <c r="F15" s="33">
        <f t="shared" ref="F15:G15" si="0">F16+F17+F18</f>
        <v>12.767518668807334</v>
      </c>
      <c r="G15" s="33">
        <f t="shared" si="0"/>
        <v>14.571518668807336</v>
      </c>
      <c r="H15" s="33">
        <f>H16+H17+H18</f>
        <v>16.915469425775004</v>
      </c>
      <c r="I15" s="36"/>
    </row>
    <row r="16" spans="1:9" ht="18.75" hidden="1" customHeight="1">
      <c r="A16" s="34"/>
      <c r="B16" s="48" t="s">
        <v>36</v>
      </c>
      <c r="C16" s="49">
        <v>0</v>
      </c>
      <c r="D16" s="49">
        <v>0</v>
      </c>
      <c r="E16" s="49">
        <v>0</v>
      </c>
      <c r="F16" s="49">
        <v>0.54</v>
      </c>
      <c r="G16" s="49">
        <v>0.54</v>
      </c>
      <c r="H16" s="49">
        <v>0</v>
      </c>
    </row>
    <row r="17" spans="1:9" ht="18" customHeight="1">
      <c r="A17" s="37" t="s">
        <v>39</v>
      </c>
      <c r="B17" s="48" t="s">
        <v>37</v>
      </c>
      <c r="C17" s="49">
        <v>3.35</v>
      </c>
      <c r="D17" s="49">
        <v>3.35</v>
      </c>
      <c r="E17" s="49">
        <v>3.35</v>
      </c>
      <c r="F17" s="49">
        <v>2.2999999999999998</v>
      </c>
      <c r="G17" s="49">
        <v>3.94</v>
      </c>
      <c r="H17" s="49">
        <v>3.35</v>
      </c>
    </row>
    <row r="18" spans="1:9">
      <c r="A18" s="35" t="s">
        <v>24</v>
      </c>
      <c r="B18" s="48" t="s">
        <v>12</v>
      </c>
      <c r="C18" s="50">
        <f>C19+C20+C33+C21</f>
        <v>12.57089879472159</v>
      </c>
      <c r="D18" s="50">
        <f>D19+D20+D33+D21</f>
        <v>13.565469425775003</v>
      </c>
      <c r="E18" s="50">
        <f>E19+E20+E33+E21</f>
        <v>13.565469425775003</v>
      </c>
      <c r="F18" s="50">
        <f t="shared" ref="F18:G18" si="1">F19+F20+F33+F21</f>
        <v>9.927518668807334</v>
      </c>
      <c r="G18" s="50">
        <f t="shared" si="1"/>
        <v>10.091518668807336</v>
      </c>
      <c r="H18" s="50">
        <f>H19+H20+H33+H21</f>
        <v>13.565469425775003</v>
      </c>
    </row>
    <row r="19" spans="1:9">
      <c r="A19" s="35" t="s">
        <v>40</v>
      </c>
      <c r="B19" s="51" t="s">
        <v>13</v>
      </c>
      <c r="C19" s="50">
        <v>0.9</v>
      </c>
      <c r="D19" s="50">
        <v>0.96</v>
      </c>
      <c r="E19" s="50">
        <v>0.42</v>
      </c>
      <c r="F19" s="50">
        <v>0.96</v>
      </c>
      <c r="G19" s="50">
        <v>0.96</v>
      </c>
      <c r="H19" s="50">
        <v>0.42</v>
      </c>
    </row>
    <row r="20" spans="1:9">
      <c r="A20" s="35" t="s">
        <v>41</v>
      </c>
      <c r="B20" s="52" t="s">
        <v>14</v>
      </c>
      <c r="C20" s="50">
        <v>0.62</v>
      </c>
      <c r="D20" s="50">
        <v>0.62</v>
      </c>
      <c r="E20" s="50">
        <v>0.62</v>
      </c>
      <c r="F20" s="50">
        <v>0.62</v>
      </c>
      <c r="G20" s="50">
        <v>0.62</v>
      </c>
      <c r="H20" s="50">
        <v>0.62</v>
      </c>
    </row>
    <row r="21" spans="1:9" ht="30">
      <c r="A21" s="35" t="s">
        <v>42</v>
      </c>
      <c r="B21" s="48" t="s">
        <v>15</v>
      </c>
      <c r="C21" s="50">
        <f t="shared" ref="C21:H21" si="2">C22+C28+C29+C31+C32</f>
        <v>9.3608170861105364</v>
      </c>
      <c r="D21" s="50">
        <f t="shared" si="2"/>
        <v>10.295881296159093</v>
      </c>
      <c r="E21" s="50">
        <f t="shared" si="2"/>
        <v>10.835881296159094</v>
      </c>
      <c r="F21" s="50">
        <f t="shared" si="2"/>
        <v>7.0350169716430315</v>
      </c>
      <c r="G21" s="50">
        <f t="shared" si="2"/>
        <v>7.0350169716430315</v>
      </c>
      <c r="H21" s="50">
        <f t="shared" si="2"/>
        <v>10.835881296159094</v>
      </c>
      <c r="I21" s="36"/>
    </row>
    <row r="22" spans="1:9" ht="63.75" customHeight="1">
      <c r="A22" s="59"/>
      <c r="B22" s="11" t="s">
        <v>27</v>
      </c>
      <c r="C22" s="23">
        <f>D22*0.909</f>
        <v>3.5000401781840487</v>
      </c>
      <c r="D22" s="23">
        <f>G22*1.473</f>
        <v>3.8504292389263459</v>
      </c>
      <c r="E22" s="23">
        <v>3.8504292389263459</v>
      </c>
      <c r="F22" s="23">
        <f>F23+F24+F25+F26+F27</f>
        <v>2.6140049144102822</v>
      </c>
      <c r="G22" s="23">
        <f>G23+G24+G25+G26+G27</f>
        <v>2.6140049144102822</v>
      </c>
      <c r="H22" s="23">
        <v>3.8504292389263459</v>
      </c>
    </row>
    <row r="23" spans="1:9" ht="15" hidden="1" customHeight="1">
      <c r="A23" s="60"/>
      <c r="B23" s="12" t="s">
        <v>16</v>
      </c>
      <c r="C23" s="23">
        <f t="shared" ref="C23:C29" si="3">D23*0.909</f>
        <v>0.13398707918800623</v>
      </c>
      <c r="D23" s="23">
        <f t="shared" ref="D23:D29" si="4">G23*1.473</f>
        <v>0.14740052715952282</v>
      </c>
      <c r="E23" s="23">
        <v>0.14740052715952282</v>
      </c>
      <c r="F23" s="23">
        <f>1000/(4435.18+5558)</f>
        <v>0.10006824654414311</v>
      </c>
      <c r="G23" s="23">
        <f>1000/(4435.18+5558)</f>
        <v>0.10006824654414311</v>
      </c>
      <c r="H23" s="23">
        <v>0.14740052715952282</v>
      </c>
    </row>
    <row r="24" spans="1:9" ht="15" hidden="1" customHeight="1">
      <c r="A24" s="60"/>
      <c r="B24" s="13" t="s">
        <v>17</v>
      </c>
      <c r="C24" s="23">
        <f t="shared" si="3"/>
        <v>0.20611457899604177</v>
      </c>
      <c r="D24" s="23">
        <f t="shared" si="4"/>
        <v>0.22674871176682262</v>
      </c>
      <c r="E24" s="23">
        <v>0.22674871176682262</v>
      </c>
      <c r="F24" s="23">
        <f>800/C6+0.01</f>
        <v>0.15393666786613891</v>
      </c>
      <c r="G24" s="23">
        <f>800/C6+0.01</f>
        <v>0.15393666786613891</v>
      </c>
      <c r="H24" s="23">
        <v>0.22674871176682262</v>
      </c>
    </row>
    <row r="25" spans="1:9" ht="15" hidden="1" customHeight="1">
      <c r="A25" s="60"/>
      <c r="B25" s="13" t="s">
        <v>18</v>
      </c>
      <c r="C25" s="23">
        <f t="shared" si="3"/>
        <v>0.13389570000000001</v>
      </c>
      <c r="D25" s="23">
        <f t="shared" si="4"/>
        <v>0.14730000000000001</v>
      </c>
      <c r="E25" s="23">
        <v>0.14730000000000001</v>
      </c>
      <c r="F25" s="31">
        <v>0.1</v>
      </c>
      <c r="G25" s="31">
        <v>0.1</v>
      </c>
      <c r="H25" s="23">
        <v>0.14730000000000001</v>
      </c>
    </row>
    <row r="26" spans="1:9" ht="15" hidden="1" customHeight="1">
      <c r="A26" s="60"/>
      <c r="B26" s="13" t="s">
        <v>30</v>
      </c>
      <c r="C26" s="23">
        <f t="shared" si="3"/>
        <v>1.3791257100000001</v>
      </c>
      <c r="D26" s="23">
        <f t="shared" si="4"/>
        <v>1.51719</v>
      </c>
      <c r="E26" s="23">
        <v>1.51719</v>
      </c>
      <c r="F26" s="31">
        <v>1.03</v>
      </c>
      <c r="G26" s="31">
        <v>1.03</v>
      </c>
      <c r="H26" s="23">
        <v>1.51719</v>
      </c>
    </row>
    <row r="27" spans="1:9" ht="15" hidden="1" customHeight="1">
      <c r="A27" s="60"/>
      <c r="B27" s="53" t="s">
        <v>19</v>
      </c>
      <c r="C27" s="23">
        <f t="shared" si="3"/>
        <v>1.64691711</v>
      </c>
      <c r="D27" s="23">
        <f t="shared" si="4"/>
        <v>1.81179</v>
      </c>
      <c r="E27" s="23">
        <v>1.81179</v>
      </c>
      <c r="F27" s="32">
        <v>1.23</v>
      </c>
      <c r="G27" s="32">
        <v>1.23</v>
      </c>
      <c r="H27" s="23">
        <v>1.81179</v>
      </c>
    </row>
    <row r="28" spans="1:9" ht="51.75" customHeight="1">
      <c r="A28" s="60"/>
      <c r="B28" s="11" t="s">
        <v>20</v>
      </c>
      <c r="C28" s="23">
        <f>D28*0.909</f>
        <v>3.1197698100000006</v>
      </c>
      <c r="D28" s="23">
        <f t="shared" si="4"/>
        <v>3.4320900000000005</v>
      </c>
      <c r="E28" s="23">
        <v>3.4320900000000005</v>
      </c>
      <c r="F28" s="23">
        <v>2.33</v>
      </c>
      <c r="G28" s="23">
        <v>2.33</v>
      </c>
      <c r="H28" s="23">
        <v>3.4320900000000005</v>
      </c>
    </row>
    <row r="29" spans="1:9" ht="65.25" customHeight="1">
      <c r="A29" s="60"/>
      <c r="B29" s="14" t="s">
        <v>21</v>
      </c>
      <c r="C29" s="23">
        <f t="shared" si="3"/>
        <v>2.6109661499999999</v>
      </c>
      <c r="D29" s="23">
        <f t="shared" si="4"/>
        <v>2.87235</v>
      </c>
      <c r="E29" s="23">
        <f>2.87235+0.54</f>
        <v>3.41235</v>
      </c>
      <c r="F29" s="23">
        <v>1.95</v>
      </c>
      <c r="G29" s="23">
        <v>1.95</v>
      </c>
      <c r="H29" s="23">
        <f>2.87235+0.54</f>
        <v>3.41235</v>
      </c>
    </row>
    <row r="30" spans="1:9" ht="15" hidden="1" customHeight="1">
      <c r="A30" s="60"/>
      <c r="B30" s="15" t="s">
        <v>28</v>
      </c>
      <c r="C30" s="25"/>
      <c r="D30" s="25"/>
      <c r="E30" s="25"/>
      <c r="F30" s="24"/>
      <c r="G30" s="24"/>
      <c r="H30" s="25"/>
    </row>
    <row r="31" spans="1:9" s="26" customFormat="1" ht="30" customHeight="1">
      <c r="A31" s="60"/>
      <c r="B31" s="11" t="s">
        <v>22</v>
      </c>
      <c r="C31" s="23">
        <f>600/(4435.18+5558)</f>
        <v>6.0040947926485864E-2</v>
      </c>
      <c r="D31" s="23">
        <f>660/(4435.18+5558)</f>
        <v>6.6045042719134445E-2</v>
      </c>
      <c r="E31" s="23">
        <v>6.6045042719134445E-2</v>
      </c>
      <c r="F31" s="23">
        <f>660/(4435.18+5558)</f>
        <v>6.6045042719134445E-2</v>
      </c>
      <c r="G31" s="23">
        <f>660/(4435.18+5558)</f>
        <v>6.6045042719134445E-2</v>
      </c>
      <c r="H31" s="23">
        <v>6.6045042719134445E-2</v>
      </c>
    </row>
    <row r="32" spans="1:9" s="26" customFormat="1">
      <c r="A32" s="61"/>
      <c r="B32" s="11" t="s">
        <v>29</v>
      </c>
      <c r="C32" s="25">
        <v>7.0000000000000007E-2</v>
      </c>
      <c r="D32" s="25">
        <f>5000/C6/12</f>
        <v>7.4967014513614011E-2</v>
      </c>
      <c r="E32" s="25">
        <v>7.4967014513614011E-2</v>
      </c>
      <c r="F32" s="25">
        <f>5000/C6/12</f>
        <v>7.4967014513614011E-2</v>
      </c>
      <c r="G32" s="25">
        <f>5000/C6/12</f>
        <v>7.4967014513614011E-2</v>
      </c>
      <c r="H32" s="25">
        <v>7.4967014513614011E-2</v>
      </c>
    </row>
    <row r="33" spans="1:9">
      <c r="A33" s="35" t="s">
        <v>43</v>
      </c>
      <c r="B33" s="54" t="s">
        <v>23</v>
      </c>
      <c r="C33" s="50">
        <f>(C16+C17+C19+C20+C21+C34)*0.1</f>
        <v>1.6900817086110536</v>
      </c>
      <c r="D33" s="50">
        <f>(D16+D17+D19+D20+D21+D34)*0.1</f>
        <v>1.6895881296159097</v>
      </c>
      <c r="E33" s="50">
        <f>(E16+E17+E19+E20+E21+E34)*0.1</f>
        <v>1.6895881296159097</v>
      </c>
      <c r="F33" s="50">
        <f t="shared" ref="F33:G33" si="5">(F16+F17+F19+F20+F21+F34)*0.1</f>
        <v>1.3125016971643033</v>
      </c>
      <c r="G33" s="50">
        <f t="shared" si="5"/>
        <v>1.4765016971643032</v>
      </c>
      <c r="H33" s="50">
        <f>E33</f>
        <v>1.6895881296159097</v>
      </c>
    </row>
    <row r="34" spans="1:9" ht="20.25" customHeight="1">
      <c r="A34" s="55" t="s">
        <v>31</v>
      </c>
      <c r="B34" s="56" t="s">
        <v>25</v>
      </c>
      <c r="C34" s="45">
        <v>2.67</v>
      </c>
      <c r="D34" s="45">
        <v>1.67</v>
      </c>
      <c r="E34" s="45">
        <v>1.67</v>
      </c>
      <c r="F34" s="45">
        <v>1.67</v>
      </c>
      <c r="G34" s="45">
        <v>1.67</v>
      </c>
      <c r="H34" s="45">
        <v>5.52</v>
      </c>
    </row>
    <row r="35" spans="1:9" ht="27" customHeight="1">
      <c r="A35" s="22"/>
      <c r="B35" s="44" t="s">
        <v>46</v>
      </c>
      <c r="C35" s="9">
        <f t="shared" ref="C35:H35" si="6">C15+C34</f>
        <v>18.590898794721589</v>
      </c>
      <c r="D35" s="9">
        <f t="shared" si="6"/>
        <v>18.585469425775003</v>
      </c>
      <c r="E35" s="9">
        <f t="shared" si="6"/>
        <v>18.585469425775003</v>
      </c>
      <c r="F35" s="9">
        <f t="shared" si="6"/>
        <v>14.437518668807334</v>
      </c>
      <c r="G35" s="9">
        <f t="shared" si="6"/>
        <v>16.241518668807338</v>
      </c>
      <c r="H35" s="9">
        <f t="shared" si="6"/>
        <v>22.435469425775004</v>
      </c>
      <c r="I35" s="36"/>
    </row>
    <row r="36" spans="1:9">
      <c r="A36" s="27"/>
      <c r="B36" s="16"/>
    </row>
    <row r="37" spans="1:9" s="29" customFormat="1" ht="12">
      <c r="A37" s="28"/>
      <c r="C37" s="30"/>
      <c r="D37" s="30"/>
      <c r="E37" s="30"/>
      <c r="H37" s="30"/>
    </row>
    <row r="38" spans="1:9" s="41" customFormat="1" ht="25.5" customHeight="1">
      <c r="A38" s="39"/>
      <c r="B38" s="40" t="s">
        <v>32</v>
      </c>
      <c r="C38" s="17"/>
      <c r="D38" s="17"/>
      <c r="E38" s="17"/>
      <c r="H38" s="17"/>
    </row>
    <row r="39" spans="1:9">
      <c r="A39" s="22"/>
      <c r="B39" s="38" t="s">
        <v>33</v>
      </c>
      <c r="C39" s="24">
        <v>55</v>
      </c>
      <c r="D39" s="24">
        <v>55</v>
      </c>
      <c r="E39" s="24">
        <v>55</v>
      </c>
      <c r="H39" s="24">
        <v>55</v>
      </c>
    </row>
    <row r="42" spans="1:9">
      <c r="B42" t="s">
        <v>35</v>
      </c>
      <c r="C42" s="2"/>
      <c r="D42" s="2"/>
      <c r="E42" s="2"/>
      <c r="F42" s="17"/>
      <c r="G42" s="17"/>
      <c r="H42" s="2"/>
      <c r="I42" s="17"/>
    </row>
  </sheetData>
  <mergeCells count="10">
    <mergeCell ref="A22:A32"/>
    <mergeCell ref="C12:G12"/>
    <mergeCell ref="B5:G5"/>
    <mergeCell ref="B4:G4"/>
    <mergeCell ref="A3:G3"/>
    <mergeCell ref="C6:G6"/>
    <mergeCell ref="C7:G7"/>
    <mergeCell ref="C8:G8"/>
    <mergeCell ref="C10:G10"/>
    <mergeCell ref="C11:G11"/>
  </mergeCells>
  <pageMargins left="0.27559055118110237" right="0.23622047244094491" top="0.31496062992125984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5-5</vt:lpstr>
      <vt:lpstr>'5-5'!Область_печати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2017-03-01T03:41:45Z</dcterms:modified>
</cp:coreProperties>
</file>